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4to TRIMESTRE\ENTREGA\"/>
    </mc:Choice>
  </mc:AlternateContent>
  <bookViews>
    <workbookView xWindow="0" yWindow="0" windowWidth="19200" windowHeight="11292"/>
  </bookViews>
  <sheets>
    <sheet name="EAD CUARTO TRIM 2022" sheetId="1" r:id="rId1"/>
  </sheets>
  <definedNames>
    <definedName name="_xlnm._FilterDatabase" localSheetId="0" hidden="1">'EAD CUARTO TRIM 2022'!$D$9:$F$518</definedName>
    <definedName name="_xlnm.Print_Titles" localSheetId="0">'EAD CUARTO TRIM 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3" i="1"/>
  <c r="E31" i="1"/>
  <c r="E50" i="1"/>
  <c r="E510" i="1" l="1"/>
  <c r="E494" i="1"/>
  <c r="E487" i="1"/>
  <c r="E485" i="1"/>
  <c r="E483" i="1"/>
  <c r="E467" i="1"/>
  <c r="E462" i="1"/>
  <c r="E455" i="1"/>
  <c r="E405" i="1"/>
  <c r="E401" i="1"/>
  <c r="E399" i="1"/>
  <c r="E397" i="1"/>
  <c r="E395" i="1"/>
  <c r="E390" i="1"/>
  <c r="E388" i="1"/>
  <c r="E386" i="1"/>
  <c r="E382" i="1"/>
  <c r="E379" i="1"/>
  <c r="E368" i="1"/>
  <c r="E367" i="1" s="1"/>
  <c r="E363" i="1"/>
  <c r="E362" i="1" s="1"/>
  <c r="E360" i="1"/>
  <c r="E344" i="1"/>
  <c r="E342" i="1"/>
  <c r="E339" i="1"/>
  <c r="E332" i="1"/>
  <c r="E330" i="1"/>
  <c r="E322" i="1"/>
  <c r="E321" i="1" s="1"/>
  <c r="E320" i="1" s="1"/>
  <c r="E316" i="1"/>
  <c r="E314" i="1"/>
  <c r="E305" i="1"/>
  <c r="E292" i="1"/>
  <c r="E268" i="1"/>
  <c r="E261" i="1"/>
  <c r="E244" i="1"/>
  <c r="E241" i="1"/>
  <c r="E175" i="1"/>
  <c r="E172" i="1"/>
  <c r="E169" i="1"/>
  <c r="E159" i="1"/>
  <c r="E139" i="1"/>
  <c r="E125" i="1"/>
  <c r="E117" i="1"/>
  <c r="E114" i="1"/>
  <c r="E100" i="1"/>
  <c r="E84" i="1"/>
  <c r="E69" i="1"/>
  <c r="E58" i="1"/>
  <c r="E47" i="1"/>
  <c r="E40" i="1"/>
  <c r="E38" i="1"/>
  <c r="E27" i="1"/>
  <c r="E16" i="1"/>
  <c r="E404" i="1" l="1"/>
  <c r="E57" i="1"/>
  <c r="E56" i="1" s="1"/>
  <c r="E68" i="1"/>
  <c r="E30" i="1"/>
  <c r="E243" i="1"/>
  <c r="E329" i="1"/>
  <c r="E381" i="1"/>
  <c r="E366" i="1" s="1"/>
  <c r="E13" i="1" l="1"/>
  <c r="E67" i="1"/>
  <c r="E12" i="1" l="1"/>
  <c r="E11" i="1" l="1"/>
  <c r="F51" i="1" l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359" i="1"/>
  <c r="F363" i="1"/>
  <c r="F367" i="1"/>
  <c r="F371" i="1"/>
  <c r="F375" i="1"/>
  <c r="F379" i="1"/>
  <c r="F383" i="1"/>
  <c r="F387" i="1"/>
  <c r="F50" i="1"/>
  <c r="F61" i="1"/>
  <c r="F66" i="1"/>
  <c r="F72" i="1"/>
  <c r="F77" i="1"/>
  <c r="F82" i="1"/>
  <c r="F88" i="1"/>
  <c r="F93" i="1"/>
  <c r="F98" i="1"/>
  <c r="F104" i="1"/>
  <c r="F109" i="1"/>
  <c r="F114" i="1"/>
  <c r="F120" i="1"/>
  <c r="F125" i="1"/>
  <c r="F130" i="1"/>
  <c r="F136" i="1"/>
  <c r="F141" i="1"/>
  <c r="F146" i="1"/>
  <c r="F152" i="1"/>
  <c r="F162" i="1"/>
  <c r="F168" i="1"/>
  <c r="F173" i="1"/>
  <c r="F178" i="1"/>
  <c r="F184" i="1"/>
  <c r="F189" i="1"/>
  <c r="F194" i="1"/>
  <c r="F200" i="1"/>
  <c r="F205" i="1"/>
  <c r="F210" i="1"/>
  <c r="F216" i="1"/>
  <c r="F221" i="1"/>
  <c r="F226" i="1"/>
  <c r="F232" i="1"/>
  <c r="F237" i="1"/>
  <c r="F242" i="1"/>
  <c r="F248" i="1"/>
  <c r="F253" i="1"/>
  <c r="F264" i="1"/>
  <c r="F269" i="1"/>
  <c r="F274" i="1"/>
  <c r="F280" i="1"/>
  <c r="F285" i="1"/>
  <c r="F290" i="1"/>
  <c r="F301" i="1"/>
  <c r="F306" i="1"/>
  <c r="F317" i="1"/>
  <c r="F322" i="1"/>
  <c r="F328" i="1"/>
  <c r="F333" i="1"/>
  <c r="F338" i="1"/>
  <c r="F344" i="1"/>
  <c r="F354" i="1"/>
  <c r="F360" i="1"/>
  <c r="F365" i="1"/>
  <c r="F370" i="1"/>
  <c r="F376" i="1"/>
  <c r="F381" i="1"/>
  <c r="F386" i="1"/>
  <c r="F391" i="1"/>
  <c r="F395" i="1"/>
  <c r="F399" i="1"/>
  <c r="F403" i="1"/>
  <c r="F407" i="1"/>
  <c r="F411" i="1"/>
  <c r="F415" i="1"/>
  <c r="F419" i="1"/>
  <c r="F423" i="1"/>
  <c r="F427" i="1"/>
  <c r="F431" i="1"/>
  <c r="F435" i="1"/>
  <c r="F439" i="1"/>
  <c r="F443" i="1"/>
  <c r="F447" i="1"/>
  <c r="F451" i="1"/>
  <c r="F455" i="1"/>
  <c r="F459" i="1"/>
  <c r="F463" i="1"/>
  <c r="F467" i="1"/>
  <c r="F471" i="1"/>
  <c r="F52" i="1"/>
  <c r="F65" i="1"/>
  <c r="F73" i="1"/>
  <c r="F80" i="1"/>
  <c r="F86" i="1"/>
  <c r="F94" i="1"/>
  <c r="F101" i="1"/>
  <c r="F108" i="1"/>
  <c r="F116" i="1"/>
  <c r="F122" i="1"/>
  <c r="F129" i="1"/>
  <c r="F137" i="1"/>
  <c r="F144" i="1"/>
  <c r="F150" i="1"/>
  <c r="F165" i="1"/>
  <c r="F172" i="1"/>
  <c r="F180" i="1"/>
  <c r="F186" i="1"/>
  <c r="F193" i="1"/>
  <c r="F201" i="1"/>
  <c r="F208" i="1"/>
  <c r="F214" i="1"/>
  <c r="F229" i="1"/>
  <c r="F236" i="1"/>
  <c r="F244" i="1"/>
  <c r="F250" i="1"/>
  <c r="F257" i="1"/>
  <c r="F265" i="1"/>
  <c r="F272" i="1"/>
  <c r="F278" i="1"/>
  <c r="F286" i="1"/>
  <c r="F293" i="1"/>
  <c r="F300" i="1"/>
  <c r="F308" i="1"/>
  <c r="F314" i="1"/>
  <c r="F321" i="1"/>
  <c r="F329" i="1"/>
  <c r="F336" i="1"/>
  <c r="F342" i="1"/>
  <c r="F350" i="1"/>
  <c r="F357" i="1"/>
  <c r="F364" i="1"/>
  <c r="F372" i="1"/>
  <c r="F378" i="1"/>
  <c r="F385" i="1"/>
  <c r="F392" i="1"/>
  <c r="F397" i="1"/>
  <c r="F402" i="1"/>
  <c r="F408" i="1"/>
  <c r="F413" i="1"/>
  <c r="F418" i="1"/>
  <c r="F424" i="1"/>
  <c r="F429" i="1"/>
  <c r="F434" i="1"/>
  <c r="F440" i="1"/>
  <c r="F445" i="1"/>
  <c r="F450" i="1"/>
  <c r="F456" i="1"/>
  <c r="F461" i="1"/>
  <c r="F466" i="1"/>
  <c r="F472" i="1"/>
  <c r="F476" i="1"/>
  <c r="F480" i="1"/>
  <c r="F484" i="1"/>
  <c r="F488" i="1"/>
  <c r="F492" i="1"/>
  <c r="F496" i="1"/>
  <c r="F500" i="1"/>
  <c r="F504" i="1"/>
  <c r="F508" i="1"/>
  <c r="F512" i="1"/>
  <c r="F516" i="1"/>
  <c r="F48" i="1"/>
  <c r="F44" i="1"/>
  <c r="F40" i="1"/>
  <c r="F53" i="1"/>
  <c r="F60" i="1"/>
  <c r="F68" i="1"/>
  <c r="F74" i="1"/>
  <c r="F81" i="1"/>
  <c r="F89" i="1"/>
  <c r="F96" i="1"/>
  <c r="F102" i="1"/>
  <c r="F110" i="1"/>
  <c r="F117" i="1"/>
  <c r="F124" i="1"/>
  <c r="F132" i="1"/>
  <c r="F138" i="1"/>
  <c r="F145" i="1"/>
  <c r="F153" i="1"/>
  <c r="F160" i="1"/>
  <c r="F166" i="1"/>
  <c r="F181" i="1"/>
  <c r="F188" i="1"/>
  <c r="F196" i="1"/>
  <c r="F202" i="1"/>
  <c r="F209" i="1"/>
  <c r="F217" i="1"/>
  <c r="F224" i="1"/>
  <c r="F230" i="1"/>
  <c r="F238" i="1"/>
  <c r="F245" i="1"/>
  <c r="F252" i="1"/>
  <c r="F260" i="1"/>
  <c r="F266" i="1"/>
  <c r="F273" i="1"/>
  <c r="F281" i="1"/>
  <c r="F288" i="1"/>
  <c r="F294" i="1"/>
  <c r="F302" i="1"/>
  <c r="F309" i="1"/>
  <c r="F316" i="1"/>
  <c r="F324" i="1"/>
  <c r="F330" i="1"/>
  <c r="F345" i="1"/>
  <c r="F352" i="1"/>
  <c r="F358" i="1"/>
  <c r="F366" i="1"/>
  <c r="F373" i="1"/>
  <c r="F380" i="1"/>
  <c r="F388" i="1"/>
  <c r="F393" i="1"/>
  <c r="F398" i="1"/>
  <c r="F404" i="1"/>
  <c r="F409" i="1"/>
  <c r="F414" i="1"/>
  <c r="F420" i="1"/>
  <c r="F425" i="1"/>
  <c r="F430" i="1"/>
  <c r="F436" i="1"/>
  <c r="F441" i="1"/>
  <c r="F446" i="1"/>
  <c r="F452" i="1"/>
  <c r="F457" i="1"/>
  <c r="F462" i="1"/>
  <c r="F468" i="1"/>
  <c r="F473" i="1"/>
  <c r="F477" i="1"/>
  <c r="F481" i="1"/>
  <c r="F485" i="1"/>
  <c r="F489" i="1"/>
  <c r="F493" i="1"/>
  <c r="F497" i="1"/>
  <c r="F501" i="1"/>
  <c r="F505" i="1"/>
  <c r="F513" i="1"/>
  <c r="F517" i="1"/>
  <c r="F47" i="1"/>
  <c r="F43" i="1"/>
  <c r="F39" i="1"/>
  <c r="F54" i="1"/>
  <c r="F62" i="1"/>
  <c r="F69" i="1"/>
  <c r="F76" i="1"/>
  <c r="F84" i="1"/>
  <c r="F90" i="1"/>
  <c r="F97" i="1"/>
  <c r="F105" i="1"/>
  <c r="F112" i="1"/>
  <c r="F118" i="1"/>
  <c r="F126" i="1"/>
  <c r="F133" i="1"/>
  <c r="F140" i="1"/>
  <c r="F148" i="1"/>
  <c r="F85" i="1"/>
  <c r="F113" i="1"/>
  <c r="F142" i="1"/>
  <c r="F161" i="1"/>
  <c r="F176" i="1"/>
  <c r="F190" i="1"/>
  <c r="F204" i="1"/>
  <c r="F218" i="1"/>
  <c r="F233" i="1"/>
  <c r="F246" i="1"/>
  <c r="F261" i="1"/>
  <c r="F276" i="1"/>
  <c r="F289" i="1"/>
  <c r="F304" i="1"/>
  <c r="F318" i="1"/>
  <c r="F332" i="1"/>
  <c r="F346" i="1"/>
  <c r="F361" i="1"/>
  <c r="F374" i="1"/>
  <c r="F389" i="1"/>
  <c r="F400" i="1"/>
  <c r="F410" i="1"/>
  <c r="F421" i="1"/>
  <c r="F432" i="1"/>
  <c r="F442" i="1"/>
  <c r="F453" i="1"/>
  <c r="F464" i="1"/>
  <c r="F474" i="1"/>
  <c r="F482" i="1"/>
  <c r="F490" i="1"/>
  <c r="F498" i="1"/>
  <c r="F506" i="1"/>
  <c r="F514" i="1"/>
  <c r="F46" i="1"/>
  <c r="F38" i="1"/>
  <c r="F64" i="1"/>
  <c r="F92" i="1"/>
  <c r="F121" i="1"/>
  <c r="F149" i="1"/>
  <c r="F164" i="1"/>
  <c r="F177" i="1"/>
  <c r="F192" i="1"/>
  <c r="F206" i="1"/>
  <c r="F220" i="1"/>
  <c r="F234" i="1"/>
  <c r="F249" i="1"/>
  <c r="F262" i="1"/>
  <c r="F277" i="1"/>
  <c r="F292" i="1"/>
  <c r="F305" i="1"/>
  <c r="F320" i="1"/>
  <c r="F334" i="1"/>
  <c r="F348" i="1"/>
  <c r="F362" i="1"/>
  <c r="F377" i="1"/>
  <c r="F390" i="1"/>
  <c r="F401" i="1"/>
  <c r="F412" i="1"/>
  <c r="F422" i="1"/>
  <c r="F433" i="1"/>
  <c r="F444" i="1"/>
  <c r="F454" i="1"/>
  <c r="F465" i="1"/>
  <c r="F475" i="1"/>
  <c r="F483" i="1"/>
  <c r="F491" i="1"/>
  <c r="F499" i="1"/>
  <c r="F507" i="1"/>
  <c r="F515" i="1"/>
  <c r="F45" i="1"/>
  <c r="F100" i="1"/>
  <c r="F128" i="1"/>
  <c r="F154" i="1"/>
  <c r="F169" i="1"/>
  <c r="F182" i="1"/>
  <c r="F197" i="1"/>
  <c r="F212" i="1"/>
  <c r="F225" i="1"/>
  <c r="F240" i="1"/>
  <c r="F254" i="1"/>
  <c r="F268" i="1"/>
  <c r="F282" i="1"/>
  <c r="F297" i="1"/>
  <c r="F310" i="1"/>
  <c r="F325" i="1"/>
  <c r="F353" i="1"/>
  <c r="F368" i="1"/>
  <c r="F382" i="1"/>
  <c r="F394" i="1"/>
  <c r="F405" i="1"/>
  <c r="F416" i="1"/>
  <c r="F426" i="1"/>
  <c r="F437" i="1"/>
  <c r="F448" i="1"/>
  <c r="F458" i="1"/>
  <c r="F469" i="1"/>
  <c r="F478" i="1"/>
  <c r="F486" i="1"/>
  <c r="F494" i="1"/>
  <c r="F502" i="1"/>
  <c r="F510" i="1"/>
  <c r="F42" i="1"/>
  <c r="F78" i="1"/>
  <c r="F106" i="1"/>
  <c r="F134" i="1"/>
  <c r="F156" i="1"/>
  <c r="F170" i="1"/>
  <c r="F185" i="1"/>
  <c r="F198" i="1"/>
  <c r="F213" i="1"/>
  <c r="F228" i="1"/>
  <c r="F241" i="1"/>
  <c r="F256" i="1"/>
  <c r="F270" i="1"/>
  <c r="F284" i="1"/>
  <c r="F298" i="1"/>
  <c r="F313" i="1"/>
  <c r="F326" i="1"/>
  <c r="F341" i="1"/>
  <c r="F356" i="1"/>
  <c r="F369" i="1"/>
  <c r="F384" i="1"/>
  <c r="F396" i="1"/>
  <c r="F406" i="1"/>
  <c r="F428" i="1"/>
  <c r="F438" i="1"/>
  <c r="F449" i="1"/>
  <c r="F460" i="1"/>
  <c r="F470" i="1"/>
  <c r="F479" i="1"/>
  <c r="F487" i="1"/>
  <c r="F495" i="1"/>
  <c r="F503" i="1"/>
  <c r="F511" i="1"/>
  <c r="F49" i="1"/>
  <c r="F41" i="1"/>
  <c r="F34" i="1"/>
  <c r="F30" i="1"/>
  <c r="F26" i="1"/>
  <c r="F17" i="1"/>
  <c r="F19" i="1"/>
  <c r="F13" i="1"/>
  <c r="F33" i="1"/>
  <c r="F29" i="1"/>
  <c r="F25" i="1"/>
  <c r="F22" i="1"/>
  <c r="F18" i="1"/>
  <c r="F14" i="1"/>
  <c r="F36" i="1"/>
  <c r="F32" i="1"/>
  <c r="F28" i="1"/>
  <c r="F24" i="1"/>
  <c r="F21" i="1"/>
  <c r="F16" i="1"/>
  <c r="F35" i="1"/>
  <c r="F31" i="1"/>
  <c r="F27" i="1"/>
  <c r="F23" i="1"/>
  <c r="F20" i="1"/>
  <c r="F15" i="1"/>
  <c r="F58" i="1"/>
  <c r="F56" i="1"/>
  <c r="F57" i="1"/>
  <c r="F12" i="1"/>
</calcChain>
</file>

<file path=xl/sharedStrings.xml><?xml version="1.0" encoding="utf-8"?>
<sst xmlns="http://schemas.openxmlformats.org/spreadsheetml/2006/main" count="515" uniqueCount="506">
  <si>
    <t>GOBIERNO DEL ESTADO DE MICHOACAN DE OCAMPO</t>
  </si>
  <si>
    <t xml:space="preserve">ESTADO ANALÍTICO DE LOS INGRESOS DEVENGADOS  COMPARADO CON SU ESTIMACION ORIGINAL  </t>
  </si>
  <si>
    <t xml:space="preserve"> POR EL PERIODO  DEL 1o. DE ENERO AL 31 DE DICIEMBRE  DEL AÑO 2022</t>
  </si>
  <si>
    <t>(Pesos)</t>
  </si>
  <si>
    <t>CONCEPTO</t>
  </si>
  <si>
    <t>PORCENTAJE</t>
  </si>
  <si>
    <t xml:space="preserve">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</si>
  <si>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</si>
  <si>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</si>
  <si>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</si>
  <si>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</si>
  <si>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</si>
  <si>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</si>
  <si>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</si>
  <si>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</si>
  <si>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</si>
  <si>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</si>
  <si>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</si>
  <si>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</si>
  <si>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</si>
  <si>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</si>
  <si>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</si>
  <si>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</si>
  <si>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</si>
  <si>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</si>
  <si>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</si>
  <si>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</si>
  <si>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</si>
  <si>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</si>
  <si>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</si>
  <si>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</si>
  <si>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</si>
  <si>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</si>
  <si>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RECARG IMP A LOS PREMIOS GENER EN JUEGO CON APUEST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</si>
  <si>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</si>
  <si>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</si>
  <si>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</si>
  <si>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</si>
  <si>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</si>
  <si>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</si>
  <si>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</si>
  <si>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</si>
  <si>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</si>
  <si>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</si>
  <si>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CONDONACIONES ACCESORIOS IMPUESTOS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</si>
  <si>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</si>
  <si>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</si>
  <si>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</si>
  <si>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</si>
  <si>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</si>
  <si>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</si>
  <si>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PRODUCTOS NO COMPRENDIDOS EN FRACC DE LEY DE ING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</si>
  <si>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</si>
  <si>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</si>
  <si>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</si>
  <si>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</si>
  <si>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</si>
  <si>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</si>
  <si>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REHABI RED ELECT MERCADO MPAL ZARAGOZA, JIQUILPAN</t>
  </si>
  <si>
    <t>PLAN INTEGRAL DE MOVILIDAD URBANA DE URUAPAN</t>
  </si>
  <si>
    <t>APORT MPAL LICENCIA OFICIAL COLECTIVA NUMERO 206</t>
  </si>
  <si>
    <t>APORT BEN CONST CAFET INST CENT BACHI TEC INDU 162</t>
  </si>
  <si>
    <t>RECTIFIC ENTRONQUE CARRETERA COMACHUEN-NAHUATZEN</t>
  </si>
  <si>
    <t>DERECHOS POR PRESTACION DE SERVICIOS.</t>
  </si>
  <si>
    <t>DERECHOS POR LA PRESTACION DE SERVICIOS ESTATALES</t>
  </si>
  <si>
    <t>SERVICIOS URBANISTICOS</t>
  </si>
  <si>
    <t>DICTAMENES DE USO DEL SUELO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</si>
  <si>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</si>
  <si>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</si>
  <si>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</si>
  <si>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</si>
  <si>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</si>
  <si>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</si>
  <si>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</si>
  <si>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</si>
  <si>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</si>
  <si>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</si>
  <si>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</si>
  <si>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</si>
  <si>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</si>
  <si>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</si>
  <si>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</si>
  <si>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</si>
  <si>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</si>
  <si>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</si>
  <si>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</si>
  <si>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</si>
  <si>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</si>
  <si>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</si>
  <si>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</si>
  <si>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PARTICULAR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</si>
  <si>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</si>
  <si>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</si>
  <si>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</si>
  <si>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</si>
  <si>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</si>
  <si>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</si>
  <si>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</si>
  <si>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</si>
  <si>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</si>
  <si>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</si>
  <si>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</si>
  <si>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</si>
  <si>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</si>
  <si>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</si>
  <si>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</si>
  <si>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</si>
  <si>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</si>
  <si>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</si>
  <si>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</si>
  <si>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</si>
  <si>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</si>
  <si>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Y RECOM SOLICITUD CAMBIO MODALIDAD</t>
  </si>
  <si>
    <t>POR EL ESTUDIO DET LEGALIDAD PREST SERV SEG PRIV</t>
  </si>
  <si>
    <t>POR LA CONSULTA DE ANTECEDENTES POLICIALES</t>
  </si>
  <si>
    <t>POR LA EXPED DE CEDULAR DE ID A PERSONAL OPTIVO</t>
  </si>
  <si>
    <t>POR PRESTAR SERV DE LOCALIZACION SOBRE PERSONAS</t>
  </si>
  <si>
    <t>POR SERVICIOS DEL REGISTRO PÚBLICO DE LA PROPIEDAD RAÍZ Y DEL COMERCIO</t>
  </si>
  <si>
    <t>CERTIFICADOS Y CERTIF REG PÚB DE LA PROP</t>
  </si>
  <si>
    <t>INSCRIP DE DOC DE PROPIEDAD DE INMUEBLES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</si>
  <si>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</si>
  <si>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</si>
  <si>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</si>
  <si>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</si>
  <si>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</si>
  <si>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</si>
  <si>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REG DEL REGIMEN DE PROPIEDAD CONDOMINIO</t>
  </si>
  <si>
    <t>POR INSCRIP DE FIDEICOMISOS</t>
  </si>
  <si>
    <t>POR INSCRIP DE DOC CONSTIT DE ASOC CARÁCTER CIVIL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</si>
  <si>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</si>
  <si>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</si>
  <si>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</si>
  <si>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</si>
  <si>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</si>
  <si>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</si>
  <si>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</si>
  <si>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</si>
  <si>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</si>
  <si>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</si>
  <si>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</si>
  <si>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</si>
  <si>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</si>
  <si>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</si>
  <si>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</si>
  <si>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</si>
  <si>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</si>
  <si>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</si>
  <si>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</si>
  <si>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SUBSIDIO DE DERECHOS DEL REGISTRO CIVIL</t>
  </si>
  <si>
    <t xml:space="preserve"> ORDEN DE INHUMACIÓN O CREMACIÓN DEL CADÁVER</t>
  </si>
  <si>
    <t>ORDEN DE TRASLADO DE CADÁVER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</si>
  <si>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</si>
  <si>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</si>
  <si>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</si>
  <si>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</si>
  <si>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</si>
  <si>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</si>
  <si>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</si>
  <si>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</si>
  <si>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 xml:space="preserve"> POR AUTORIZACIÓN PARA CAMBIAR ADSCRIPCIÓN NOTARI</t>
  </si>
  <si>
    <t>POR EXPEDICIÓN DEL NOMBRAMIEN PARA EJERC NOTARIAD</t>
  </si>
  <si>
    <t>POR SERVICIOS DE LA FISCALIA GENERAL DEL ESTADO</t>
  </si>
  <si>
    <t>CARTAS DE ANTECEDENTES NO PENALES</t>
  </si>
  <si>
    <t>SERV DE GRUA EN POBLACIONES HASTA 10KM</t>
  </si>
  <si>
    <t>POR SERV QUE ESTABLECE LA LEY PREST SERV INMOBILIA</t>
  </si>
  <si>
    <t xml:space="preserve"> 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</si>
  <si>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</si>
  <si>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</si>
  <si>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</si>
  <si>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</si>
  <si>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</si>
  <si>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REGISTRO DE COLEGIO DE PROFESIONISTAS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</si>
  <si>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</si>
  <si>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</si>
  <si>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</si>
  <si>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</si>
  <si>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</si>
  <si>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INSCRIPCIÓN DE ASOCIADO COL DE PROF NO EN REG ORI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</si>
  <si>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</si>
  <si>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</si>
  <si>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</si>
  <si>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</si>
  <si>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</si>
  <si>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INTEGRACIÓN DE EXPEDIENTE</t>
  </si>
  <si>
    <t>RECONOCIMIENTO DE VALIDEZ OF ESTUDIOS DE TIPO SUP</t>
  </si>
  <si>
    <t>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</si>
  <si>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</si>
  <si>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</si>
  <si>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</si>
  <si>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</si>
  <si>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</si>
  <si>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</si>
  <si>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</si>
  <si>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</si>
  <si>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</si>
  <si>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</si>
  <si>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</si>
  <si>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</si>
  <si>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</si>
  <si>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</si>
  <si>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</si>
  <si>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</si>
  <si>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</si>
  <si>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</si>
  <si>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</si>
  <si>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</si>
  <si>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</si>
  <si>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</si>
  <si>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</si>
  <si>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</si>
  <si>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</si>
  <si>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</si>
  <si>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</si>
  <si>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AUTORIZACIÓN DE PRÁCTICO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</si>
  <si>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</si>
  <si>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</si>
  <si>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</si>
  <si>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</si>
  <si>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REEXPEDICIÓN DE AUTORIZA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</si>
  <si>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</si>
  <si>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</si>
  <si>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</si>
  <si>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</si>
  <si>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</si>
  <si>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</si>
  <si>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</si>
  <si>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</si>
  <si>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</si>
  <si>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</si>
  <si>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</si>
  <si>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</si>
  <si>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</si>
  <si>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</si>
  <si>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</si>
  <si>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</si>
  <si>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</si>
  <si>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</si>
  <si>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</si>
  <si>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</si>
  <si>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</si>
  <si>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</si>
  <si>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</si>
  <si>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</si>
  <si>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</si>
  <si>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</si>
  <si>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</si>
  <si>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</si>
  <si>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</si>
  <si>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</si>
  <si>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</si>
  <si>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</si>
  <si>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</si>
  <si>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</si>
  <si>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</si>
  <si>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</si>
  <si>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</si>
  <si>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</si>
  <si>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</si>
  <si>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</si>
  <si>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</si>
  <si>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</si>
  <si>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</si>
  <si>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</si>
  <si>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</si>
  <si>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</si>
  <si>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</si>
  <si>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</si>
  <si>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</si>
  <si>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</si>
  <si>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</si>
  <si>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</si>
  <si>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</si>
  <si>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</si>
  <si>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</si>
  <si>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</si>
  <si>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</si>
  <si>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</si>
  <si>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</si>
  <si>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</si>
  <si>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</si>
  <si>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</si>
  <si>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OTROS SERVICI</t>
  </si>
  <si>
    <t>GEORREFERENCIACIÓN DE CROQUIS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</si>
  <si>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</si>
  <si>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</si>
  <si>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</si>
  <si>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</si>
  <si>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OTROS SERV DE COMUNICACIONES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</si>
  <si>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</si>
  <si>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</si>
  <si>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</si>
  <si>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</si>
  <si>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</si>
  <si>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</si>
  <si>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</si>
  <si>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</si>
  <si>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</si>
  <si>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</si>
  <si>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</si>
  <si>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</si>
  <si>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</si>
  <si>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</si>
  <si>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 xml:space="preserve"> 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</si>
  <si>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</si>
  <si>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</si>
  <si>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</si>
  <si>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</si>
  <si>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</si>
  <si>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</si>
  <si>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</si>
  <si>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</si>
  <si>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</si>
  <si>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</si>
  <si>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</si>
  <si>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</si>
  <si>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</si>
  <si>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</si>
  <si>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</si>
  <si>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</si>
  <si>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</si>
  <si>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</si>
  <si>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</si>
  <si>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</si>
  <si>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PARA L</t>
  </si>
  <si>
    <t>MULTAS POR INFRACC LA LEY PREVENCION DE RESIDUOS</t>
  </si>
  <si>
    <t>MULTAS X INFRACC A OTRAS DISPOSICINES NO FISCALES</t>
  </si>
  <si>
    <t>MULTAS POR INFRACCIONES SEÑALADAS EN EL REGLAMENTO DE LA LEY DE SEGURIDAD PRIVADA DEL ESTADO DE MICHOACÁN DE OCAMPO</t>
  </si>
  <si>
    <t>MULTAS ADMINISTRATIVAS POR NO AISLAMIENTO COVID-19</t>
  </si>
  <si>
    <t>INDEMNIZACIONES</t>
  </si>
  <si>
    <t>INDEMNIZACIONES DE CHEQUES DEVUELTOS POR INSTITUCIONES BANCARIAS.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</si>
  <si>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</si>
  <si>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</si>
  <si>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</si>
  <si>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</si>
  <si>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</si>
  <si>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</si>
  <si>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</si>
  <si>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</si>
  <si>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</si>
  <si>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</si>
  <si>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</si>
  <si>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</si>
  <si>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</si>
  <si>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ACTUALIZACIÓN CONSTANCIA PADRÓN PROV RESIDENTES</t>
  </si>
  <si>
    <t>ACTUALIZACIÓN CONSTANCIA PADRÓN PROV RES EXTERIOR</t>
  </si>
  <si>
    <t xml:space="preserve"> INSCRIPCION AL PADRON DE PROV DEL EXTERIOR DEL EDO</t>
  </si>
  <si>
    <t>OTROS APROVECHAMIENTOS</t>
  </si>
  <si>
    <t>COPIA SIMPLE</t>
  </si>
  <si>
    <t>COPIA CERTIFICADA</t>
  </si>
  <si>
    <t>RECARGOS DE APROVECHAMIENTOS</t>
  </si>
  <si>
    <t>INGRESO POR VENTA DE BIENES Y SERVICIOS</t>
  </si>
  <si>
    <t>INGRESOS POR VENTA DE BIENES Y SERVICIOS DE ORGANISMOS DESCENTRALIZADOS ESTATALES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</si>
  <si>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</si>
  <si>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</si>
  <si>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</si>
  <si>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</si>
  <si>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</si>
  <si>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</si>
  <si>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</si>
  <si>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</si>
  <si>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</si>
  <si>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</si>
  <si>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</si>
  <si>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</si>
  <si>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</si>
  <si>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</si>
  <si>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</si>
  <si>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</si>
  <si>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</si>
  <si>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</si>
  <si>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</si>
  <si>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</si>
  <si>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</si>
  <si>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</si>
  <si>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</si>
  <si>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>FONDO DE APORTACIONES PARA LOS SERVICIOS DE SALUD.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</si>
  <si>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</si>
  <si>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</si>
  <si>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</si>
  <si>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</si>
  <si>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</si>
  <si>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</si>
  <si>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</si>
  <si>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</si>
  <si>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</si>
  <si>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LA SEGURIDAD PUBLICA DE LOS ESTADOS Y DEL DF</t>
  </si>
  <si>
    <t>FONDO DE APORTACIONES PARA EL FORTALECIMIENTO DE LAS ENTIDADES FEDERATIVAS. (FAFEF)</t>
  </si>
  <si>
    <t>FONDO DE APORTACIONES PARA EL FORTALECIMIENTO DE LAS ENTIDADES FEDERATIVAS.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</si>
  <si>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</si>
  <si>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</si>
  <si>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</si>
  <si>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</si>
  <si>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</si>
  <si>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INFRAESTRUCTURA CULTURAL DE LOS ESTADOS PAICE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</si>
  <si>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</si>
  <si>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</si>
  <si>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</si>
  <si>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</si>
  <si>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</si>
  <si>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</si>
  <si>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</si>
  <si>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</si>
  <si>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</si>
  <si>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</si>
  <si>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TECNOLÓGICA DE MORELIA</t>
  </si>
  <si>
    <t>UNIVERSIDAD TECNOLOGICA DE ORIENTE</t>
  </si>
  <si>
    <t>PROG NACIONAL DE INGLES</t>
  </si>
  <si>
    <t>EXPANSIÓN DE LA EDUCACIÓN INICIAL</t>
  </si>
  <si>
    <t>PROG FORTALECIMIENTO DE SERVICIOS DE EDUC ESPECIAL</t>
  </si>
  <si>
    <t>FORTALECIMIENTO A LA EXCELENCIA EDUCATIVA</t>
  </si>
  <si>
    <t>PROG  EXP EDU MEDIA SUPERIOR Y SUPERIOR U079</t>
  </si>
  <si>
    <t>APOYO A INSTITUCIONES ESTATALES DE CULTURA</t>
  </si>
  <si>
    <t>APOYO EXTRAORDINARIO UMSNH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</si>
  <si>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</si>
  <si>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</si>
  <si>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</si>
  <si>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</si>
  <si>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</si>
  <si>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</si>
  <si>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</si>
  <si>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</si>
  <si>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</si>
  <si>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</si>
  <si>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</si>
  <si>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</si>
  <si>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</si>
  <si>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</si>
  <si>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</si>
  <si>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</si>
  <si>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</si>
  <si>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</si>
  <si>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FINAN EXT NO REG GTOS INHE A EDU (U080-QNA 19)</t>
  </si>
  <si>
    <t>APY FINAN EXT NO REG GTOS INHE A EDU (U080-QNA 20)</t>
  </si>
  <si>
    <t>APY FINAN EXT NO REG GTOS INHE A EDU (U080-QNA 21)</t>
  </si>
  <si>
    <t>APY FIN EXT NO REG GTOS INHE A EDU U080 QNA22</t>
  </si>
  <si>
    <t>APY FINAN EXT NO REG GTOS INHE A EDU (U080-QNA 23)</t>
  </si>
  <si>
    <t>APY FINAN EXT NO REG GTOS INHE A EDU (U080-QNA 24)</t>
  </si>
  <si>
    <t>APY FINA EXT NO REG GTO INHE EDU U080 2DA PART AGU</t>
  </si>
  <si>
    <t>U080-QNA 24 Y 2DA PARATE DE AGUINALDO COM)</t>
  </si>
  <si>
    <t>APY FINARO RECURSO FED EXTRA NO REGUL UIIM 2022</t>
  </si>
  <si>
    <t xml:space="preserve"> APOYO EXTRAORDINARIO  UCEMICH 2022</t>
  </si>
  <si>
    <t>PROG ACCI CULTURALES MULTILINGUES Y COMUNITARIAS</t>
  </si>
  <si>
    <t>TRANSFERENCIAS FEDERALES POR CONVENIO EN MATERIA DE SALUD</t>
  </si>
  <si>
    <t>ACUERDO PARA EL FORTA ACCIONES DE SALUD (AFASPE)</t>
  </si>
  <si>
    <t xml:space="preserve"> PROG FORTALECIMIENTO A LA ATENCION MEDICA</t>
  </si>
  <si>
    <t>FDO DE APORT PARA SERV DE SALUD LA COMUNIDAD FASSC</t>
  </si>
  <si>
    <t>CRESCA-CONADIC</t>
  </si>
  <si>
    <t>INSABI, SERV DE SALUD, MEDICAMENTOS E INSUMOS 2020</t>
  </si>
  <si>
    <t>APOYO PARA LA OPERACIÓN UNID MEDICAS MOVILES 202</t>
  </si>
  <si>
    <t>TRANSFERENCIAS FEDERALES POR CONVENIO EN MATERIA HIDRAULICA</t>
  </si>
  <si>
    <t>REHABILITACION DE UNIDADES DE RIEGO</t>
  </si>
  <si>
    <t>EQUIPAMIENTO DE DISTRITOS DE RIEGO</t>
  </si>
  <si>
    <t>TECNIFICACION DE DISTRITOS DE RIEGO</t>
  </si>
  <si>
    <t>PROAGUA</t>
  </si>
  <si>
    <t>TRANSFERENCIAS FEDERALES POR CONVENIO EN  MATERIA DE ATENCION A GRUPOS VULNERABLES</t>
  </si>
  <si>
    <t>PROG D APY  A INST D MUJ EN  ENT FED (PAIMEF) 2021</t>
  </si>
  <si>
    <t>COMISION DE BUSQ DE PERSONAS DEL EDO. DE MICHOACAN</t>
  </si>
  <si>
    <t>FORTA A LA TRANSV DE LA PERSPECTIVA DE GENERO 2020</t>
  </si>
  <si>
    <t>FDO P/ EL BIENESTAR Y AVCE DE LAS MUJ (FOBAM) 2020</t>
  </si>
  <si>
    <t>APY P/REFUGIOS ESPE P/MUJERES VICT D VIOL DE GNRO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</si>
  <si>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</si>
  <si>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</si>
  <si>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</si>
  <si>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</si>
  <si>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</si>
  <si>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PROG ATEN PERSONAS  DISCAPACIDAD EJER FISCAL 2022</t>
  </si>
  <si>
    <t>PRY  R-2022/020  REFG "CENT PROTC INTG  MUJ NIÑOS</t>
  </si>
  <si>
    <t>CENTRO EXTERNO DE ATENCIÒN</t>
  </si>
  <si>
    <t>AVGM/MICH/AC2/SISDMM/09.3 ALERTA GENERO CONAVIM</t>
  </si>
  <si>
    <t>CONAVIM REFU MUJERES SUS HIJOS QUE VIVEN VIOLENCIA</t>
  </si>
  <si>
    <t>TRANSFERENCIAS FEDERALES POR CONVENIO EN  MATERIA DE SAEGURIDAD PUBLICA</t>
  </si>
  <si>
    <t>GEM FORTA ATNCN NIÑOS NIÑAS ADOLESCENTES MIGRANTES</t>
  </si>
  <si>
    <t>TRANFERENCIAS FEWDERALES EN MATERIA DE ARMONIZACION CONTABLE</t>
  </si>
  <si>
    <t>ARMONIZACION CONTABLE</t>
  </si>
  <si>
    <t>TRANSFERENCIAS FEDERALES POR CONVENIO EN DIVERSAS MATERIAS</t>
  </si>
  <si>
    <t>FORTALECIMIENTO DEL REGISTRO CIVIL DEL ESTADO</t>
  </si>
  <si>
    <t>FIDEICOMISO PARA LA INFRA DE LOS ESTADOS (FIES)</t>
  </si>
  <si>
    <t>PROYECTO EJEC  MODERNIZACION INTEGRAL (PEMI) 2022</t>
  </si>
  <si>
    <t>PROG APOYOS PARA EL DESARR FORESTA SUSTENT CONAFOR</t>
  </si>
  <si>
    <t>3RA ETAPA REFORMA AL SISTEMA JUSTICIA LABORAL</t>
  </si>
  <si>
    <t>CAPACITACION AMBIENT EN MATERIA CULTURA DEL AGUA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</si>
  <si>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</si>
  <si>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</si>
  <si>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</si>
  <si>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</si>
  <si>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</si>
  <si>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</si>
  <si>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</si>
  <si>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</si>
  <si>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</si>
  <si>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</si>
  <si>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</si>
  <si>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</si>
  <si>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</si>
  <si>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</si>
  <si>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</si>
  <si>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 xml:space="preserve">INCENTIVOS POR MULTAS FISCALES FEDERALES 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</si>
  <si>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</si>
  <si>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</si>
  <si>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</si>
  <si>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</si>
  <si>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</si>
  <si>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</si>
  <si>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</si>
  <si>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</si>
  <si>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ENAJENACION DE FERTILIZANTES (SRIA DESARR AGROPE)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</si>
</sst>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3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43" fontId="3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justify"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vertical="center"/>
    </xf>
    <xf numFmtId="43" fontId="5" fillId="0" borderId="4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/>
    </xf>
    <xf numFmtId="0" fontId="8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4" fontId="9" fillId="3" borderId="4" xfId="1" applyNumberFormat="1" applyFont="1" applyFill="1" applyBorder="1" applyAlignment="1">
      <alignment vertical="center"/>
    </xf>
    <xf numFmtId="43" fontId="8" fillId="3" borderId="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F523"/>
  <sheetViews>
    <sheetView showGridLines="0" tabSelected="1"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16" sqref="D16"/>
    </sheetView>
  </sheetViews>
  <sheetFormatPr baseColWidth="10" defaultRowHeight="14.4" x14ac:dyDescent="0.3"/>
  <cols>
    <col min="1" max="1" width="1.6640625" style="1" customWidth="1"/>
    <col min="2" max="2" width="0.33203125" style="1" hidden="1" customWidth="1"/>
    <col min="3" max="3" width="2" style="1" customWidth="1"/>
    <col min="4" max="4" width="73.109375" style="3" customWidth="1"/>
    <col min="5" max="5" width="25" style="4" customWidth="1"/>
    <col min="6" max="6" width="16" style="4" customWidth="1"/>
    <col min="7" max="7" width="2.44140625" style="2" customWidth="1"/>
    <col min="8" max="249" width="11.44140625" style="2"/>
    <col min="250" max="250" width="11" style="2" customWidth="1"/>
    <col min="251" max="251" width="18.5546875" style="2" customWidth="1"/>
    <col min="252" max="252" width="4.44140625" style="2" customWidth="1"/>
    <col min="253" max="253" width="71.33203125" style="2" customWidth="1"/>
    <col min="254" max="254" width="19.109375" style="2" customWidth="1"/>
    <col min="255" max="255" width="20.109375" style="2" bestFit="1" customWidth="1"/>
    <col min="256" max="256" width="18.5546875" style="2" bestFit="1" customWidth="1"/>
    <col min="257" max="257" width="17" style="2" bestFit="1" customWidth="1"/>
    <col min="258" max="258" width="17.5546875" style="2" bestFit="1" customWidth="1"/>
    <col min="259" max="505" width="11.44140625" style="2"/>
    <col min="506" max="506" width="11" style="2" customWidth="1"/>
    <col min="507" max="507" width="18.5546875" style="2" customWidth="1"/>
    <col min="508" max="508" width="4.44140625" style="2" customWidth="1"/>
    <col min="509" max="509" width="71.33203125" style="2" customWidth="1"/>
    <col min="510" max="510" width="19.109375" style="2" customWidth="1"/>
    <col min="511" max="511" width="20.109375" style="2" bestFit="1" customWidth="1"/>
    <col min="512" max="512" width="18.5546875" style="2" bestFit="1" customWidth="1"/>
    <col min="513" max="513" width="17" style="2" bestFit="1" customWidth="1"/>
    <col min="514" max="514" width="17.5546875" style="2" bestFit="1" customWidth="1"/>
    <col min="515" max="761" width="11.44140625" style="2"/>
    <col min="762" max="762" width="11" style="2" customWidth="1"/>
    <col min="763" max="763" width="18.5546875" style="2" customWidth="1"/>
    <col min="764" max="764" width="4.44140625" style="2" customWidth="1"/>
    <col min="765" max="765" width="71.33203125" style="2" customWidth="1"/>
    <col min="766" max="766" width="19.109375" style="2" customWidth="1"/>
    <col min="767" max="767" width="20.109375" style="2" bestFit="1" customWidth="1"/>
    <col min="768" max="768" width="18.5546875" style="2" bestFit="1" customWidth="1"/>
    <col min="769" max="769" width="17" style="2" bestFit="1" customWidth="1"/>
    <col min="770" max="770" width="17.5546875" style="2" bestFit="1" customWidth="1"/>
    <col min="771" max="1017" width="11.44140625" style="2"/>
    <col min="1018" max="1018" width="11" style="2" customWidth="1"/>
    <col min="1019" max="1019" width="18.5546875" style="2" customWidth="1"/>
    <col min="1020" max="1020" width="4.44140625" style="2" customWidth="1"/>
    <col min="1021" max="1021" width="71.33203125" style="2" customWidth="1"/>
    <col min="1022" max="1022" width="19.109375" style="2" customWidth="1"/>
    <col min="1023" max="1023" width="20.109375" style="2" bestFit="1" customWidth="1"/>
    <col min="1024" max="1024" width="18.5546875" style="2" bestFit="1" customWidth="1"/>
    <col min="1025" max="1025" width="17" style="2" bestFit="1" customWidth="1"/>
    <col min="1026" max="1026" width="17.5546875" style="2" bestFit="1" customWidth="1"/>
    <col min="1027" max="1273" width="11.44140625" style="2"/>
    <col min="1274" max="1274" width="11" style="2" customWidth="1"/>
    <col min="1275" max="1275" width="18.5546875" style="2" customWidth="1"/>
    <col min="1276" max="1276" width="4.44140625" style="2" customWidth="1"/>
    <col min="1277" max="1277" width="71.33203125" style="2" customWidth="1"/>
    <col min="1278" max="1278" width="19.109375" style="2" customWidth="1"/>
    <col min="1279" max="1279" width="20.109375" style="2" bestFit="1" customWidth="1"/>
    <col min="1280" max="1280" width="18.5546875" style="2" bestFit="1" customWidth="1"/>
    <col min="1281" max="1281" width="17" style="2" bestFit="1" customWidth="1"/>
    <col min="1282" max="1282" width="17.5546875" style="2" bestFit="1" customWidth="1"/>
    <col min="1283" max="1529" width="11.44140625" style="2"/>
    <col min="1530" max="1530" width="11" style="2" customWidth="1"/>
    <col min="1531" max="1531" width="18.5546875" style="2" customWidth="1"/>
    <col min="1532" max="1532" width="4.44140625" style="2" customWidth="1"/>
    <col min="1533" max="1533" width="71.33203125" style="2" customWidth="1"/>
    <col min="1534" max="1534" width="19.109375" style="2" customWidth="1"/>
    <col min="1535" max="1535" width="20.109375" style="2" bestFit="1" customWidth="1"/>
    <col min="1536" max="1536" width="18.5546875" style="2" bestFit="1" customWidth="1"/>
    <col min="1537" max="1537" width="17" style="2" bestFit="1" customWidth="1"/>
    <col min="1538" max="1538" width="17.5546875" style="2" bestFit="1" customWidth="1"/>
    <col min="1539" max="1785" width="11.44140625" style="2"/>
    <col min="1786" max="1786" width="11" style="2" customWidth="1"/>
    <col min="1787" max="1787" width="18.5546875" style="2" customWidth="1"/>
    <col min="1788" max="1788" width="4.44140625" style="2" customWidth="1"/>
    <col min="1789" max="1789" width="71.33203125" style="2" customWidth="1"/>
    <col min="1790" max="1790" width="19.109375" style="2" customWidth="1"/>
    <col min="1791" max="1791" width="20.109375" style="2" bestFit="1" customWidth="1"/>
    <col min="1792" max="1792" width="18.5546875" style="2" bestFit="1" customWidth="1"/>
    <col min="1793" max="1793" width="17" style="2" bestFit="1" customWidth="1"/>
    <col min="1794" max="1794" width="17.5546875" style="2" bestFit="1" customWidth="1"/>
    <col min="1795" max="2041" width="11.44140625" style="2"/>
    <col min="2042" max="2042" width="11" style="2" customWidth="1"/>
    <col min="2043" max="2043" width="18.5546875" style="2" customWidth="1"/>
    <col min="2044" max="2044" width="4.44140625" style="2" customWidth="1"/>
    <col min="2045" max="2045" width="71.33203125" style="2" customWidth="1"/>
    <col min="2046" max="2046" width="19.109375" style="2" customWidth="1"/>
    <col min="2047" max="2047" width="20.109375" style="2" bestFit="1" customWidth="1"/>
    <col min="2048" max="2048" width="18.5546875" style="2" bestFit="1" customWidth="1"/>
    <col min="2049" max="2049" width="17" style="2" bestFit="1" customWidth="1"/>
    <col min="2050" max="2050" width="17.5546875" style="2" bestFit="1" customWidth="1"/>
    <col min="2051" max="2297" width="11.44140625" style="2"/>
    <col min="2298" max="2298" width="11" style="2" customWidth="1"/>
    <col min="2299" max="2299" width="18.5546875" style="2" customWidth="1"/>
    <col min="2300" max="2300" width="4.44140625" style="2" customWidth="1"/>
    <col min="2301" max="2301" width="71.33203125" style="2" customWidth="1"/>
    <col min="2302" max="2302" width="19.109375" style="2" customWidth="1"/>
    <col min="2303" max="2303" width="20.109375" style="2" bestFit="1" customWidth="1"/>
    <col min="2304" max="2304" width="18.5546875" style="2" bestFit="1" customWidth="1"/>
    <col min="2305" max="2305" width="17" style="2" bestFit="1" customWidth="1"/>
    <col min="2306" max="2306" width="17.5546875" style="2" bestFit="1" customWidth="1"/>
    <col min="2307" max="2553" width="11.44140625" style="2"/>
    <col min="2554" max="2554" width="11" style="2" customWidth="1"/>
    <col min="2555" max="2555" width="18.5546875" style="2" customWidth="1"/>
    <col min="2556" max="2556" width="4.44140625" style="2" customWidth="1"/>
    <col min="2557" max="2557" width="71.33203125" style="2" customWidth="1"/>
    <col min="2558" max="2558" width="19.109375" style="2" customWidth="1"/>
    <col min="2559" max="2559" width="20.109375" style="2" bestFit="1" customWidth="1"/>
    <col min="2560" max="2560" width="18.5546875" style="2" bestFit="1" customWidth="1"/>
    <col min="2561" max="2561" width="17" style="2" bestFit="1" customWidth="1"/>
    <col min="2562" max="2562" width="17.5546875" style="2" bestFit="1" customWidth="1"/>
    <col min="2563" max="2809" width="11.44140625" style="2"/>
    <col min="2810" max="2810" width="11" style="2" customWidth="1"/>
    <col min="2811" max="2811" width="18.5546875" style="2" customWidth="1"/>
    <col min="2812" max="2812" width="4.44140625" style="2" customWidth="1"/>
    <col min="2813" max="2813" width="71.33203125" style="2" customWidth="1"/>
    <col min="2814" max="2814" width="19.109375" style="2" customWidth="1"/>
    <col min="2815" max="2815" width="20.109375" style="2" bestFit="1" customWidth="1"/>
    <col min="2816" max="2816" width="18.5546875" style="2" bestFit="1" customWidth="1"/>
    <col min="2817" max="2817" width="17" style="2" bestFit="1" customWidth="1"/>
    <col min="2818" max="2818" width="17.5546875" style="2" bestFit="1" customWidth="1"/>
    <col min="2819" max="3065" width="11.44140625" style="2"/>
    <col min="3066" max="3066" width="11" style="2" customWidth="1"/>
    <col min="3067" max="3067" width="18.5546875" style="2" customWidth="1"/>
    <col min="3068" max="3068" width="4.44140625" style="2" customWidth="1"/>
    <col min="3069" max="3069" width="71.33203125" style="2" customWidth="1"/>
    <col min="3070" max="3070" width="19.109375" style="2" customWidth="1"/>
    <col min="3071" max="3071" width="20.109375" style="2" bestFit="1" customWidth="1"/>
    <col min="3072" max="3072" width="18.5546875" style="2" bestFit="1" customWidth="1"/>
    <col min="3073" max="3073" width="17" style="2" bestFit="1" customWidth="1"/>
    <col min="3074" max="3074" width="17.5546875" style="2" bestFit="1" customWidth="1"/>
    <col min="3075" max="3321" width="11.44140625" style="2"/>
    <col min="3322" max="3322" width="11" style="2" customWidth="1"/>
    <col min="3323" max="3323" width="18.5546875" style="2" customWidth="1"/>
    <col min="3324" max="3324" width="4.44140625" style="2" customWidth="1"/>
    <col min="3325" max="3325" width="71.33203125" style="2" customWidth="1"/>
    <col min="3326" max="3326" width="19.109375" style="2" customWidth="1"/>
    <col min="3327" max="3327" width="20.109375" style="2" bestFit="1" customWidth="1"/>
    <col min="3328" max="3328" width="18.5546875" style="2" bestFit="1" customWidth="1"/>
    <col min="3329" max="3329" width="17" style="2" bestFit="1" customWidth="1"/>
    <col min="3330" max="3330" width="17.5546875" style="2" bestFit="1" customWidth="1"/>
    <col min="3331" max="3577" width="11.44140625" style="2"/>
    <col min="3578" max="3578" width="11" style="2" customWidth="1"/>
    <col min="3579" max="3579" width="18.5546875" style="2" customWidth="1"/>
    <col min="3580" max="3580" width="4.44140625" style="2" customWidth="1"/>
    <col min="3581" max="3581" width="71.33203125" style="2" customWidth="1"/>
    <col min="3582" max="3582" width="19.109375" style="2" customWidth="1"/>
    <col min="3583" max="3583" width="20.109375" style="2" bestFit="1" customWidth="1"/>
    <col min="3584" max="3584" width="18.5546875" style="2" bestFit="1" customWidth="1"/>
    <col min="3585" max="3585" width="17" style="2" bestFit="1" customWidth="1"/>
    <col min="3586" max="3586" width="17.5546875" style="2" bestFit="1" customWidth="1"/>
    <col min="3587" max="3833" width="11.44140625" style="2"/>
    <col min="3834" max="3834" width="11" style="2" customWidth="1"/>
    <col min="3835" max="3835" width="18.5546875" style="2" customWidth="1"/>
    <col min="3836" max="3836" width="4.44140625" style="2" customWidth="1"/>
    <col min="3837" max="3837" width="71.33203125" style="2" customWidth="1"/>
    <col min="3838" max="3838" width="19.109375" style="2" customWidth="1"/>
    <col min="3839" max="3839" width="20.109375" style="2" bestFit="1" customWidth="1"/>
    <col min="3840" max="3840" width="18.5546875" style="2" bestFit="1" customWidth="1"/>
    <col min="3841" max="3841" width="17" style="2" bestFit="1" customWidth="1"/>
    <col min="3842" max="3842" width="17.5546875" style="2" bestFit="1" customWidth="1"/>
    <col min="3843" max="4089" width="11.44140625" style="2"/>
    <col min="4090" max="4090" width="11" style="2" customWidth="1"/>
    <col min="4091" max="4091" width="18.5546875" style="2" customWidth="1"/>
    <col min="4092" max="4092" width="4.44140625" style="2" customWidth="1"/>
    <col min="4093" max="4093" width="71.33203125" style="2" customWidth="1"/>
    <col min="4094" max="4094" width="19.109375" style="2" customWidth="1"/>
    <col min="4095" max="4095" width="20.109375" style="2" bestFit="1" customWidth="1"/>
    <col min="4096" max="4096" width="18.5546875" style="2" bestFit="1" customWidth="1"/>
    <col min="4097" max="4097" width="17" style="2" bestFit="1" customWidth="1"/>
    <col min="4098" max="4098" width="17.5546875" style="2" bestFit="1" customWidth="1"/>
    <col min="4099" max="4345" width="11.44140625" style="2"/>
    <col min="4346" max="4346" width="11" style="2" customWidth="1"/>
    <col min="4347" max="4347" width="18.5546875" style="2" customWidth="1"/>
    <col min="4348" max="4348" width="4.44140625" style="2" customWidth="1"/>
    <col min="4349" max="4349" width="71.33203125" style="2" customWidth="1"/>
    <col min="4350" max="4350" width="19.109375" style="2" customWidth="1"/>
    <col min="4351" max="4351" width="20.109375" style="2" bestFit="1" customWidth="1"/>
    <col min="4352" max="4352" width="18.5546875" style="2" bestFit="1" customWidth="1"/>
    <col min="4353" max="4353" width="17" style="2" bestFit="1" customWidth="1"/>
    <col min="4354" max="4354" width="17.5546875" style="2" bestFit="1" customWidth="1"/>
    <col min="4355" max="4601" width="11.44140625" style="2"/>
    <col min="4602" max="4602" width="11" style="2" customWidth="1"/>
    <col min="4603" max="4603" width="18.5546875" style="2" customWidth="1"/>
    <col min="4604" max="4604" width="4.44140625" style="2" customWidth="1"/>
    <col min="4605" max="4605" width="71.33203125" style="2" customWidth="1"/>
    <col min="4606" max="4606" width="19.109375" style="2" customWidth="1"/>
    <col min="4607" max="4607" width="20.109375" style="2" bestFit="1" customWidth="1"/>
    <col min="4608" max="4608" width="18.5546875" style="2" bestFit="1" customWidth="1"/>
    <col min="4609" max="4609" width="17" style="2" bestFit="1" customWidth="1"/>
    <col min="4610" max="4610" width="17.5546875" style="2" bestFit="1" customWidth="1"/>
    <col min="4611" max="4857" width="11.44140625" style="2"/>
    <col min="4858" max="4858" width="11" style="2" customWidth="1"/>
    <col min="4859" max="4859" width="18.5546875" style="2" customWidth="1"/>
    <col min="4860" max="4860" width="4.44140625" style="2" customWidth="1"/>
    <col min="4861" max="4861" width="71.33203125" style="2" customWidth="1"/>
    <col min="4862" max="4862" width="19.109375" style="2" customWidth="1"/>
    <col min="4863" max="4863" width="20.109375" style="2" bestFit="1" customWidth="1"/>
    <col min="4864" max="4864" width="18.5546875" style="2" bestFit="1" customWidth="1"/>
    <col min="4865" max="4865" width="17" style="2" bestFit="1" customWidth="1"/>
    <col min="4866" max="4866" width="17.5546875" style="2" bestFit="1" customWidth="1"/>
    <col min="4867" max="5113" width="11.44140625" style="2"/>
    <col min="5114" max="5114" width="11" style="2" customWidth="1"/>
    <col min="5115" max="5115" width="18.5546875" style="2" customWidth="1"/>
    <col min="5116" max="5116" width="4.44140625" style="2" customWidth="1"/>
    <col min="5117" max="5117" width="71.33203125" style="2" customWidth="1"/>
    <col min="5118" max="5118" width="19.109375" style="2" customWidth="1"/>
    <col min="5119" max="5119" width="20.109375" style="2" bestFit="1" customWidth="1"/>
    <col min="5120" max="5120" width="18.5546875" style="2" bestFit="1" customWidth="1"/>
    <col min="5121" max="5121" width="17" style="2" bestFit="1" customWidth="1"/>
    <col min="5122" max="5122" width="17.5546875" style="2" bestFit="1" customWidth="1"/>
    <col min="5123" max="5369" width="11.44140625" style="2"/>
    <col min="5370" max="5370" width="11" style="2" customWidth="1"/>
    <col min="5371" max="5371" width="18.5546875" style="2" customWidth="1"/>
    <col min="5372" max="5372" width="4.44140625" style="2" customWidth="1"/>
    <col min="5373" max="5373" width="71.33203125" style="2" customWidth="1"/>
    <col min="5374" max="5374" width="19.109375" style="2" customWidth="1"/>
    <col min="5375" max="5375" width="20.109375" style="2" bestFit="1" customWidth="1"/>
    <col min="5376" max="5376" width="18.5546875" style="2" bestFit="1" customWidth="1"/>
    <col min="5377" max="5377" width="17" style="2" bestFit="1" customWidth="1"/>
    <col min="5378" max="5378" width="17.5546875" style="2" bestFit="1" customWidth="1"/>
    <col min="5379" max="5625" width="11.44140625" style="2"/>
    <col min="5626" max="5626" width="11" style="2" customWidth="1"/>
    <col min="5627" max="5627" width="18.5546875" style="2" customWidth="1"/>
    <col min="5628" max="5628" width="4.44140625" style="2" customWidth="1"/>
    <col min="5629" max="5629" width="71.33203125" style="2" customWidth="1"/>
    <col min="5630" max="5630" width="19.109375" style="2" customWidth="1"/>
    <col min="5631" max="5631" width="20.109375" style="2" bestFit="1" customWidth="1"/>
    <col min="5632" max="5632" width="18.5546875" style="2" bestFit="1" customWidth="1"/>
    <col min="5633" max="5633" width="17" style="2" bestFit="1" customWidth="1"/>
    <col min="5634" max="5634" width="17.5546875" style="2" bestFit="1" customWidth="1"/>
    <col min="5635" max="5881" width="11.44140625" style="2"/>
    <col min="5882" max="5882" width="11" style="2" customWidth="1"/>
    <col min="5883" max="5883" width="18.5546875" style="2" customWidth="1"/>
    <col min="5884" max="5884" width="4.44140625" style="2" customWidth="1"/>
    <col min="5885" max="5885" width="71.33203125" style="2" customWidth="1"/>
    <col min="5886" max="5886" width="19.109375" style="2" customWidth="1"/>
    <col min="5887" max="5887" width="20.109375" style="2" bestFit="1" customWidth="1"/>
    <col min="5888" max="5888" width="18.5546875" style="2" bestFit="1" customWidth="1"/>
    <col min="5889" max="5889" width="17" style="2" bestFit="1" customWidth="1"/>
    <col min="5890" max="5890" width="17.5546875" style="2" bestFit="1" customWidth="1"/>
    <col min="5891" max="6137" width="11.44140625" style="2"/>
    <col min="6138" max="6138" width="11" style="2" customWidth="1"/>
    <col min="6139" max="6139" width="18.5546875" style="2" customWidth="1"/>
    <col min="6140" max="6140" width="4.44140625" style="2" customWidth="1"/>
    <col min="6141" max="6141" width="71.33203125" style="2" customWidth="1"/>
    <col min="6142" max="6142" width="19.109375" style="2" customWidth="1"/>
    <col min="6143" max="6143" width="20.109375" style="2" bestFit="1" customWidth="1"/>
    <col min="6144" max="6144" width="18.5546875" style="2" bestFit="1" customWidth="1"/>
    <col min="6145" max="6145" width="17" style="2" bestFit="1" customWidth="1"/>
    <col min="6146" max="6146" width="17.5546875" style="2" bestFit="1" customWidth="1"/>
    <col min="6147" max="6393" width="11.44140625" style="2"/>
    <col min="6394" max="6394" width="11" style="2" customWidth="1"/>
    <col min="6395" max="6395" width="18.5546875" style="2" customWidth="1"/>
    <col min="6396" max="6396" width="4.44140625" style="2" customWidth="1"/>
    <col min="6397" max="6397" width="71.33203125" style="2" customWidth="1"/>
    <col min="6398" max="6398" width="19.109375" style="2" customWidth="1"/>
    <col min="6399" max="6399" width="20.109375" style="2" bestFit="1" customWidth="1"/>
    <col min="6400" max="6400" width="18.5546875" style="2" bestFit="1" customWidth="1"/>
    <col min="6401" max="6401" width="17" style="2" bestFit="1" customWidth="1"/>
    <col min="6402" max="6402" width="17.5546875" style="2" bestFit="1" customWidth="1"/>
    <col min="6403" max="6649" width="11.44140625" style="2"/>
    <col min="6650" max="6650" width="11" style="2" customWidth="1"/>
    <col min="6651" max="6651" width="18.5546875" style="2" customWidth="1"/>
    <col min="6652" max="6652" width="4.44140625" style="2" customWidth="1"/>
    <col min="6653" max="6653" width="71.33203125" style="2" customWidth="1"/>
    <col min="6654" max="6654" width="19.109375" style="2" customWidth="1"/>
    <col min="6655" max="6655" width="20.109375" style="2" bestFit="1" customWidth="1"/>
    <col min="6656" max="6656" width="18.5546875" style="2" bestFit="1" customWidth="1"/>
    <col min="6657" max="6657" width="17" style="2" bestFit="1" customWidth="1"/>
    <col min="6658" max="6658" width="17.5546875" style="2" bestFit="1" customWidth="1"/>
    <col min="6659" max="6905" width="11.44140625" style="2"/>
    <col min="6906" max="6906" width="11" style="2" customWidth="1"/>
    <col min="6907" max="6907" width="18.5546875" style="2" customWidth="1"/>
    <col min="6908" max="6908" width="4.44140625" style="2" customWidth="1"/>
    <col min="6909" max="6909" width="71.33203125" style="2" customWidth="1"/>
    <col min="6910" max="6910" width="19.109375" style="2" customWidth="1"/>
    <col min="6911" max="6911" width="20.109375" style="2" bestFit="1" customWidth="1"/>
    <col min="6912" max="6912" width="18.5546875" style="2" bestFit="1" customWidth="1"/>
    <col min="6913" max="6913" width="17" style="2" bestFit="1" customWidth="1"/>
    <col min="6914" max="6914" width="17.5546875" style="2" bestFit="1" customWidth="1"/>
    <col min="6915" max="7161" width="11.44140625" style="2"/>
    <col min="7162" max="7162" width="11" style="2" customWidth="1"/>
    <col min="7163" max="7163" width="18.5546875" style="2" customWidth="1"/>
    <col min="7164" max="7164" width="4.44140625" style="2" customWidth="1"/>
    <col min="7165" max="7165" width="71.33203125" style="2" customWidth="1"/>
    <col min="7166" max="7166" width="19.109375" style="2" customWidth="1"/>
    <col min="7167" max="7167" width="20.109375" style="2" bestFit="1" customWidth="1"/>
    <col min="7168" max="7168" width="18.5546875" style="2" bestFit="1" customWidth="1"/>
    <col min="7169" max="7169" width="17" style="2" bestFit="1" customWidth="1"/>
    <col min="7170" max="7170" width="17.5546875" style="2" bestFit="1" customWidth="1"/>
    <col min="7171" max="7417" width="11.44140625" style="2"/>
    <col min="7418" max="7418" width="11" style="2" customWidth="1"/>
    <col min="7419" max="7419" width="18.5546875" style="2" customWidth="1"/>
    <col min="7420" max="7420" width="4.44140625" style="2" customWidth="1"/>
    <col min="7421" max="7421" width="71.33203125" style="2" customWidth="1"/>
    <col min="7422" max="7422" width="19.109375" style="2" customWidth="1"/>
    <col min="7423" max="7423" width="20.109375" style="2" bestFit="1" customWidth="1"/>
    <col min="7424" max="7424" width="18.5546875" style="2" bestFit="1" customWidth="1"/>
    <col min="7425" max="7425" width="17" style="2" bestFit="1" customWidth="1"/>
    <col min="7426" max="7426" width="17.5546875" style="2" bestFit="1" customWidth="1"/>
    <col min="7427" max="7673" width="11.44140625" style="2"/>
    <col min="7674" max="7674" width="11" style="2" customWidth="1"/>
    <col min="7675" max="7675" width="18.5546875" style="2" customWidth="1"/>
    <col min="7676" max="7676" width="4.44140625" style="2" customWidth="1"/>
    <col min="7677" max="7677" width="71.33203125" style="2" customWidth="1"/>
    <col min="7678" max="7678" width="19.109375" style="2" customWidth="1"/>
    <col min="7679" max="7679" width="20.109375" style="2" bestFit="1" customWidth="1"/>
    <col min="7680" max="7680" width="18.5546875" style="2" bestFit="1" customWidth="1"/>
    <col min="7681" max="7681" width="17" style="2" bestFit="1" customWidth="1"/>
    <col min="7682" max="7682" width="17.5546875" style="2" bestFit="1" customWidth="1"/>
    <col min="7683" max="7929" width="11.44140625" style="2"/>
    <col min="7930" max="7930" width="11" style="2" customWidth="1"/>
    <col min="7931" max="7931" width="18.5546875" style="2" customWidth="1"/>
    <col min="7932" max="7932" width="4.44140625" style="2" customWidth="1"/>
    <col min="7933" max="7933" width="71.33203125" style="2" customWidth="1"/>
    <col min="7934" max="7934" width="19.109375" style="2" customWidth="1"/>
    <col min="7935" max="7935" width="20.109375" style="2" bestFit="1" customWidth="1"/>
    <col min="7936" max="7936" width="18.5546875" style="2" bestFit="1" customWidth="1"/>
    <col min="7937" max="7937" width="17" style="2" bestFit="1" customWidth="1"/>
    <col min="7938" max="7938" width="17.5546875" style="2" bestFit="1" customWidth="1"/>
    <col min="7939" max="8185" width="11.44140625" style="2"/>
    <col min="8186" max="8186" width="11" style="2" customWidth="1"/>
    <col min="8187" max="8187" width="18.5546875" style="2" customWidth="1"/>
    <col min="8188" max="8188" width="4.44140625" style="2" customWidth="1"/>
    <col min="8189" max="8189" width="71.33203125" style="2" customWidth="1"/>
    <col min="8190" max="8190" width="19.109375" style="2" customWidth="1"/>
    <col min="8191" max="8191" width="20.109375" style="2" bestFit="1" customWidth="1"/>
    <col min="8192" max="8192" width="18.5546875" style="2" bestFit="1" customWidth="1"/>
    <col min="8193" max="8193" width="17" style="2" bestFit="1" customWidth="1"/>
    <col min="8194" max="8194" width="17.5546875" style="2" bestFit="1" customWidth="1"/>
    <col min="8195" max="8441" width="11.44140625" style="2"/>
    <col min="8442" max="8442" width="11" style="2" customWidth="1"/>
    <col min="8443" max="8443" width="18.5546875" style="2" customWidth="1"/>
    <col min="8444" max="8444" width="4.44140625" style="2" customWidth="1"/>
    <col min="8445" max="8445" width="71.33203125" style="2" customWidth="1"/>
    <col min="8446" max="8446" width="19.109375" style="2" customWidth="1"/>
    <col min="8447" max="8447" width="20.109375" style="2" bestFit="1" customWidth="1"/>
    <col min="8448" max="8448" width="18.5546875" style="2" bestFit="1" customWidth="1"/>
    <col min="8449" max="8449" width="17" style="2" bestFit="1" customWidth="1"/>
    <col min="8450" max="8450" width="17.5546875" style="2" bestFit="1" customWidth="1"/>
    <col min="8451" max="8697" width="11.44140625" style="2"/>
    <col min="8698" max="8698" width="11" style="2" customWidth="1"/>
    <col min="8699" max="8699" width="18.5546875" style="2" customWidth="1"/>
    <col min="8700" max="8700" width="4.44140625" style="2" customWidth="1"/>
    <col min="8701" max="8701" width="71.33203125" style="2" customWidth="1"/>
    <col min="8702" max="8702" width="19.109375" style="2" customWidth="1"/>
    <col min="8703" max="8703" width="20.109375" style="2" bestFit="1" customWidth="1"/>
    <col min="8704" max="8704" width="18.5546875" style="2" bestFit="1" customWidth="1"/>
    <col min="8705" max="8705" width="17" style="2" bestFit="1" customWidth="1"/>
    <col min="8706" max="8706" width="17.5546875" style="2" bestFit="1" customWidth="1"/>
    <col min="8707" max="8953" width="11.44140625" style="2"/>
    <col min="8954" max="8954" width="11" style="2" customWidth="1"/>
    <col min="8955" max="8955" width="18.5546875" style="2" customWidth="1"/>
    <col min="8956" max="8956" width="4.44140625" style="2" customWidth="1"/>
    <col min="8957" max="8957" width="71.33203125" style="2" customWidth="1"/>
    <col min="8958" max="8958" width="19.109375" style="2" customWidth="1"/>
    <col min="8959" max="8959" width="20.109375" style="2" bestFit="1" customWidth="1"/>
    <col min="8960" max="8960" width="18.5546875" style="2" bestFit="1" customWidth="1"/>
    <col min="8961" max="8961" width="17" style="2" bestFit="1" customWidth="1"/>
    <col min="8962" max="8962" width="17.5546875" style="2" bestFit="1" customWidth="1"/>
    <col min="8963" max="9209" width="11.44140625" style="2"/>
    <col min="9210" max="9210" width="11" style="2" customWidth="1"/>
    <col min="9211" max="9211" width="18.5546875" style="2" customWidth="1"/>
    <col min="9212" max="9212" width="4.44140625" style="2" customWidth="1"/>
    <col min="9213" max="9213" width="71.33203125" style="2" customWidth="1"/>
    <col min="9214" max="9214" width="19.109375" style="2" customWidth="1"/>
    <col min="9215" max="9215" width="20.109375" style="2" bestFit="1" customWidth="1"/>
    <col min="9216" max="9216" width="18.5546875" style="2" bestFit="1" customWidth="1"/>
    <col min="9217" max="9217" width="17" style="2" bestFit="1" customWidth="1"/>
    <col min="9218" max="9218" width="17.5546875" style="2" bestFit="1" customWidth="1"/>
    <col min="9219" max="9465" width="11.44140625" style="2"/>
    <col min="9466" max="9466" width="11" style="2" customWidth="1"/>
    <col min="9467" max="9467" width="18.5546875" style="2" customWidth="1"/>
    <col min="9468" max="9468" width="4.44140625" style="2" customWidth="1"/>
    <col min="9469" max="9469" width="71.33203125" style="2" customWidth="1"/>
    <col min="9470" max="9470" width="19.109375" style="2" customWidth="1"/>
    <col min="9471" max="9471" width="20.109375" style="2" bestFit="1" customWidth="1"/>
    <col min="9472" max="9472" width="18.5546875" style="2" bestFit="1" customWidth="1"/>
    <col min="9473" max="9473" width="17" style="2" bestFit="1" customWidth="1"/>
    <col min="9474" max="9474" width="17.5546875" style="2" bestFit="1" customWidth="1"/>
    <col min="9475" max="9721" width="11.44140625" style="2"/>
    <col min="9722" max="9722" width="11" style="2" customWidth="1"/>
    <col min="9723" max="9723" width="18.5546875" style="2" customWidth="1"/>
    <col min="9724" max="9724" width="4.44140625" style="2" customWidth="1"/>
    <col min="9725" max="9725" width="71.33203125" style="2" customWidth="1"/>
    <col min="9726" max="9726" width="19.109375" style="2" customWidth="1"/>
    <col min="9727" max="9727" width="20.109375" style="2" bestFit="1" customWidth="1"/>
    <col min="9728" max="9728" width="18.5546875" style="2" bestFit="1" customWidth="1"/>
    <col min="9729" max="9729" width="17" style="2" bestFit="1" customWidth="1"/>
    <col min="9730" max="9730" width="17.5546875" style="2" bestFit="1" customWidth="1"/>
    <col min="9731" max="9977" width="11.44140625" style="2"/>
    <col min="9978" max="9978" width="11" style="2" customWidth="1"/>
    <col min="9979" max="9979" width="18.5546875" style="2" customWidth="1"/>
    <col min="9980" max="9980" width="4.44140625" style="2" customWidth="1"/>
    <col min="9981" max="9981" width="71.33203125" style="2" customWidth="1"/>
    <col min="9982" max="9982" width="19.109375" style="2" customWidth="1"/>
    <col min="9983" max="9983" width="20.109375" style="2" bestFit="1" customWidth="1"/>
    <col min="9984" max="9984" width="18.5546875" style="2" bestFit="1" customWidth="1"/>
    <col min="9985" max="9985" width="17" style="2" bestFit="1" customWidth="1"/>
    <col min="9986" max="9986" width="17.5546875" style="2" bestFit="1" customWidth="1"/>
    <col min="9987" max="10233" width="11.44140625" style="2"/>
    <col min="10234" max="10234" width="11" style="2" customWidth="1"/>
    <col min="10235" max="10235" width="18.5546875" style="2" customWidth="1"/>
    <col min="10236" max="10236" width="4.44140625" style="2" customWidth="1"/>
    <col min="10237" max="10237" width="71.33203125" style="2" customWidth="1"/>
    <col min="10238" max="10238" width="19.109375" style="2" customWidth="1"/>
    <col min="10239" max="10239" width="20.109375" style="2" bestFit="1" customWidth="1"/>
    <col min="10240" max="10240" width="18.5546875" style="2" bestFit="1" customWidth="1"/>
    <col min="10241" max="10241" width="17" style="2" bestFit="1" customWidth="1"/>
    <col min="10242" max="10242" width="17.5546875" style="2" bestFit="1" customWidth="1"/>
    <col min="10243" max="10489" width="11.44140625" style="2"/>
    <col min="10490" max="10490" width="11" style="2" customWidth="1"/>
    <col min="10491" max="10491" width="18.5546875" style="2" customWidth="1"/>
    <col min="10492" max="10492" width="4.44140625" style="2" customWidth="1"/>
    <col min="10493" max="10493" width="71.33203125" style="2" customWidth="1"/>
    <col min="10494" max="10494" width="19.109375" style="2" customWidth="1"/>
    <col min="10495" max="10495" width="20.109375" style="2" bestFit="1" customWidth="1"/>
    <col min="10496" max="10496" width="18.5546875" style="2" bestFit="1" customWidth="1"/>
    <col min="10497" max="10497" width="17" style="2" bestFit="1" customWidth="1"/>
    <col min="10498" max="10498" width="17.5546875" style="2" bestFit="1" customWidth="1"/>
    <col min="10499" max="10745" width="11.44140625" style="2"/>
    <col min="10746" max="10746" width="11" style="2" customWidth="1"/>
    <col min="10747" max="10747" width="18.5546875" style="2" customWidth="1"/>
    <col min="10748" max="10748" width="4.44140625" style="2" customWidth="1"/>
    <col min="10749" max="10749" width="71.33203125" style="2" customWidth="1"/>
    <col min="10750" max="10750" width="19.109375" style="2" customWidth="1"/>
    <col min="10751" max="10751" width="20.109375" style="2" bestFit="1" customWidth="1"/>
    <col min="10752" max="10752" width="18.5546875" style="2" bestFit="1" customWidth="1"/>
    <col min="10753" max="10753" width="17" style="2" bestFit="1" customWidth="1"/>
    <col min="10754" max="10754" width="17.5546875" style="2" bestFit="1" customWidth="1"/>
    <col min="10755" max="11001" width="11.44140625" style="2"/>
    <col min="11002" max="11002" width="11" style="2" customWidth="1"/>
    <col min="11003" max="11003" width="18.5546875" style="2" customWidth="1"/>
    <col min="11004" max="11004" width="4.44140625" style="2" customWidth="1"/>
    <col min="11005" max="11005" width="71.33203125" style="2" customWidth="1"/>
    <col min="11006" max="11006" width="19.109375" style="2" customWidth="1"/>
    <col min="11007" max="11007" width="20.109375" style="2" bestFit="1" customWidth="1"/>
    <col min="11008" max="11008" width="18.5546875" style="2" bestFit="1" customWidth="1"/>
    <col min="11009" max="11009" width="17" style="2" bestFit="1" customWidth="1"/>
    <col min="11010" max="11010" width="17.5546875" style="2" bestFit="1" customWidth="1"/>
    <col min="11011" max="11257" width="11.44140625" style="2"/>
    <col min="11258" max="11258" width="11" style="2" customWidth="1"/>
    <col min="11259" max="11259" width="18.5546875" style="2" customWidth="1"/>
    <col min="11260" max="11260" width="4.44140625" style="2" customWidth="1"/>
    <col min="11261" max="11261" width="71.33203125" style="2" customWidth="1"/>
    <col min="11262" max="11262" width="19.109375" style="2" customWidth="1"/>
    <col min="11263" max="11263" width="20.109375" style="2" bestFit="1" customWidth="1"/>
    <col min="11264" max="11264" width="18.5546875" style="2" bestFit="1" customWidth="1"/>
    <col min="11265" max="11265" width="17" style="2" bestFit="1" customWidth="1"/>
    <col min="11266" max="11266" width="17.5546875" style="2" bestFit="1" customWidth="1"/>
    <col min="11267" max="11513" width="11.44140625" style="2"/>
    <col min="11514" max="11514" width="11" style="2" customWidth="1"/>
    <col min="11515" max="11515" width="18.5546875" style="2" customWidth="1"/>
    <col min="11516" max="11516" width="4.44140625" style="2" customWidth="1"/>
    <col min="11517" max="11517" width="71.33203125" style="2" customWidth="1"/>
    <col min="11518" max="11518" width="19.109375" style="2" customWidth="1"/>
    <col min="11519" max="11519" width="20.109375" style="2" bestFit="1" customWidth="1"/>
    <col min="11520" max="11520" width="18.5546875" style="2" bestFit="1" customWidth="1"/>
    <col min="11521" max="11521" width="17" style="2" bestFit="1" customWidth="1"/>
    <col min="11522" max="11522" width="17.5546875" style="2" bestFit="1" customWidth="1"/>
    <col min="11523" max="11769" width="11.44140625" style="2"/>
    <col min="11770" max="11770" width="11" style="2" customWidth="1"/>
    <col min="11771" max="11771" width="18.5546875" style="2" customWidth="1"/>
    <col min="11772" max="11772" width="4.44140625" style="2" customWidth="1"/>
    <col min="11773" max="11773" width="71.33203125" style="2" customWidth="1"/>
    <col min="11774" max="11774" width="19.109375" style="2" customWidth="1"/>
    <col min="11775" max="11775" width="20.109375" style="2" bestFit="1" customWidth="1"/>
    <col min="11776" max="11776" width="18.5546875" style="2" bestFit="1" customWidth="1"/>
    <col min="11777" max="11777" width="17" style="2" bestFit="1" customWidth="1"/>
    <col min="11778" max="11778" width="17.5546875" style="2" bestFit="1" customWidth="1"/>
    <col min="11779" max="12025" width="11.44140625" style="2"/>
    <col min="12026" max="12026" width="11" style="2" customWidth="1"/>
    <col min="12027" max="12027" width="18.5546875" style="2" customWidth="1"/>
    <col min="12028" max="12028" width="4.44140625" style="2" customWidth="1"/>
    <col min="12029" max="12029" width="71.33203125" style="2" customWidth="1"/>
    <col min="12030" max="12030" width="19.109375" style="2" customWidth="1"/>
    <col min="12031" max="12031" width="20.109375" style="2" bestFit="1" customWidth="1"/>
    <col min="12032" max="12032" width="18.5546875" style="2" bestFit="1" customWidth="1"/>
    <col min="12033" max="12033" width="17" style="2" bestFit="1" customWidth="1"/>
    <col min="12034" max="12034" width="17.5546875" style="2" bestFit="1" customWidth="1"/>
    <col min="12035" max="12281" width="11.44140625" style="2"/>
    <col min="12282" max="12282" width="11" style="2" customWidth="1"/>
    <col min="12283" max="12283" width="18.5546875" style="2" customWidth="1"/>
    <col min="12284" max="12284" width="4.44140625" style="2" customWidth="1"/>
    <col min="12285" max="12285" width="71.33203125" style="2" customWidth="1"/>
    <col min="12286" max="12286" width="19.109375" style="2" customWidth="1"/>
    <col min="12287" max="12287" width="20.109375" style="2" bestFit="1" customWidth="1"/>
    <col min="12288" max="12288" width="18.5546875" style="2" bestFit="1" customWidth="1"/>
    <col min="12289" max="12289" width="17" style="2" bestFit="1" customWidth="1"/>
    <col min="12290" max="12290" width="17.5546875" style="2" bestFit="1" customWidth="1"/>
    <col min="12291" max="12537" width="11.44140625" style="2"/>
    <col min="12538" max="12538" width="11" style="2" customWidth="1"/>
    <col min="12539" max="12539" width="18.5546875" style="2" customWidth="1"/>
    <col min="12540" max="12540" width="4.44140625" style="2" customWidth="1"/>
    <col min="12541" max="12541" width="71.33203125" style="2" customWidth="1"/>
    <col min="12542" max="12542" width="19.109375" style="2" customWidth="1"/>
    <col min="12543" max="12543" width="20.109375" style="2" bestFit="1" customWidth="1"/>
    <col min="12544" max="12544" width="18.5546875" style="2" bestFit="1" customWidth="1"/>
    <col min="12545" max="12545" width="17" style="2" bestFit="1" customWidth="1"/>
    <col min="12546" max="12546" width="17.5546875" style="2" bestFit="1" customWidth="1"/>
    <col min="12547" max="12793" width="11.44140625" style="2"/>
    <col min="12794" max="12794" width="11" style="2" customWidth="1"/>
    <col min="12795" max="12795" width="18.5546875" style="2" customWidth="1"/>
    <col min="12796" max="12796" width="4.44140625" style="2" customWidth="1"/>
    <col min="12797" max="12797" width="71.33203125" style="2" customWidth="1"/>
    <col min="12798" max="12798" width="19.109375" style="2" customWidth="1"/>
    <col min="12799" max="12799" width="20.109375" style="2" bestFit="1" customWidth="1"/>
    <col min="12800" max="12800" width="18.5546875" style="2" bestFit="1" customWidth="1"/>
    <col min="12801" max="12801" width="17" style="2" bestFit="1" customWidth="1"/>
    <col min="12802" max="12802" width="17.5546875" style="2" bestFit="1" customWidth="1"/>
    <col min="12803" max="13049" width="11.44140625" style="2"/>
    <col min="13050" max="13050" width="11" style="2" customWidth="1"/>
    <col min="13051" max="13051" width="18.5546875" style="2" customWidth="1"/>
    <col min="13052" max="13052" width="4.44140625" style="2" customWidth="1"/>
    <col min="13053" max="13053" width="71.33203125" style="2" customWidth="1"/>
    <col min="13054" max="13054" width="19.109375" style="2" customWidth="1"/>
    <col min="13055" max="13055" width="20.109375" style="2" bestFit="1" customWidth="1"/>
    <col min="13056" max="13056" width="18.5546875" style="2" bestFit="1" customWidth="1"/>
    <col min="13057" max="13057" width="17" style="2" bestFit="1" customWidth="1"/>
    <col min="13058" max="13058" width="17.5546875" style="2" bestFit="1" customWidth="1"/>
    <col min="13059" max="13305" width="11.44140625" style="2"/>
    <col min="13306" max="13306" width="11" style="2" customWidth="1"/>
    <col min="13307" max="13307" width="18.5546875" style="2" customWidth="1"/>
    <col min="13308" max="13308" width="4.44140625" style="2" customWidth="1"/>
    <col min="13309" max="13309" width="71.33203125" style="2" customWidth="1"/>
    <col min="13310" max="13310" width="19.109375" style="2" customWidth="1"/>
    <col min="13311" max="13311" width="20.109375" style="2" bestFit="1" customWidth="1"/>
    <col min="13312" max="13312" width="18.5546875" style="2" bestFit="1" customWidth="1"/>
    <col min="13313" max="13313" width="17" style="2" bestFit="1" customWidth="1"/>
    <col min="13314" max="13314" width="17.5546875" style="2" bestFit="1" customWidth="1"/>
    <col min="13315" max="13561" width="11.44140625" style="2"/>
    <col min="13562" max="13562" width="11" style="2" customWidth="1"/>
    <col min="13563" max="13563" width="18.5546875" style="2" customWidth="1"/>
    <col min="13564" max="13564" width="4.44140625" style="2" customWidth="1"/>
    <col min="13565" max="13565" width="71.33203125" style="2" customWidth="1"/>
    <col min="13566" max="13566" width="19.109375" style="2" customWidth="1"/>
    <col min="13567" max="13567" width="20.109375" style="2" bestFit="1" customWidth="1"/>
    <col min="13568" max="13568" width="18.5546875" style="2" bestFit="1" customWidth="1"/>
    <col min="13569" max="13569" width="17" style="2" bestFit="1" customWidth="1"/>
    <col min="13570" max="13570" width="17.5546875" style="2" bestFit="1" customWidth="1"/>
    <col min="13571" max="13817" width="11.44140625" style="2"/>
    <col min="13818" max="13818" width="11" style="2" customWidth="1"/>
    <col min="13819" max="13819" width="18.5546875" style="2" customWidth="1"/>
    <col min="13820" max="13820" width="4.44140625" style="2" customWidth="1"/>
    <col min="13821" max="13821" width="71.33203125" style="2" customWidth="1"/>
    <col min="13822" max="13822" width="19.109375" style="2" customWidth="1"/>
    <col min="13823" max="13823" width="20.109375" style="2" bestFit="1" customWidth="1"/>
    <col min="13824" max="13824" width="18.5546875" style="2" bestFit="1" customWidth="1"/>
    <col min="13825" max="13825" width="17" style="2" bestFit="1" customWidth="1"/>
    <col min="13826" max="13826" width="17.5546875" style="2" bestFit="1" customWidth="1"/>
    <col min="13827" max="14073" width="11.44140625" style="2"/>
    <col min="14074" max="14074" width="11" style="2" customWidth="1"/>
    <col min="14075" max="14075" width="18.5546875" style="2" customWidth="1"/>
    <col min="14076" max="14076" width="4.44140625" style="2" customWidth="1"/>
    <col min="14077" max="14077" width="71.33203125" style="2" customWidth="1"/>
    <col min="14078" max="14078" width="19.109375" style="2" customWidth="1"/>
    <col min="14079" max="14079" width="20.109375" style="2" bestFit="1" customWidth="1"/>
    <col min="14080" max="14080" width="18.5546875" style="2" bestFit="1" customWidth="1"/>
    <col min="14081" max="14081" width="17" style="2" bestFit="1" customWidth="1"/>
    <col min="14082" max="14082" width="17.5546875" style="2" bestFit="1" customWidth="1"/>
    <col min="14083" max="14329" width="11.44140625" style="2"/>
    <col min="14330" max="14330" width="11" style="2" customWidth="1"/>
    <col min="14331" max="14331" width="18.5546875" style="2" customWidth="1"/>
    <col min="14332" max="14332" width="4.44140625" style="2" customWidth="1"/>
    <col min="14333" max="14333" width="71.33203125" style="2" customWidth="1"/>
    <col min="14334" max="14334" width="19.109375" style="2" customWidth="1"/>
    <col min="14335" max="14335" width="20.109375" style="2" bestFit="1" customWidth="1"/>
    <col min="14336" max="14336" width="18.5546875" style="2" bestFit="1" customWidth="1"/>
    <col min="14337" max="14337" width="17" style="2" bestFit="1" customWidth="1"/>
    <col min="14338" max="14338" width="17.5546875" style="2" bestFit="1" customWidth="1"/>
    <col min="14339" max="14585" width="11.44140625" style="2"/>
    <col min="14586" max="14586" width="11" style="2" customWidth="1"/>
    <col min="14587" max="14587" width="18.5546875" style="2" customWidth="1"/>
    <col min="14588" max="14588" width="4.44140625" style="2" customWidth="1"/>
    <col min="14589" max="14589" width="71.33203125" style="2" customWidth="1"/>
    <col min="14590" max="14590" width="19.109375" style="2" customWidth="1"/>
    <col min="14591" max="14591" width="20.109375" style="2" bestFit="1" customWidth="1"/>
    <col min="14592" max="14592" width="18.5546875" style="2" bestFit="1" customWidth="1"/>
    <col min="14593" max="14593" width="17" style="2" bestFit="1" customWidth="1"/>
    <col min="14594" max="14594" width="17.5546875" style="2" bestFit="1" customWidth="1"/>
    <col min="14595" max="14841" width="11.44140625" style="2"/>
    <col min="14842" max="14842" width="11" style="2" customWidth="1"/>
    <col min="14843" max="14843" width="18.5546875" style="2" customWidth="1"/>
    <col min="14844" max="14844" width="4.44140625" style="2" customWidth="1"/>
    <col min="14845" max="14845" width="71.33203125" style="2" customWidth="1"/>
    <col min="14846" max="14846" width="19.109375" style="2" customWidth="1"/>
    <col min="14847" max="14847" width="20.109375" style="2" bestFit="1" customWidth="1"/>
    <col min="14848" max="14848" width="18.5546875" style="2" bestFit="1" customWidth="1"/>
    <col min="14849" max="14849" width="17" style="2" bestFit="1" customWidth="1"/>
    <col min="14850" max="14850" width="17.5546875" style="2" bestFit="1" customWidth="1"/>
    <col min="14851" max="15097" width="11.44140625" style="2"/>
    <col min="15098" max="15098" width="11" style="2" customWidth="1"/>
    <col min="15099" max="15099" width="18.5546875" style="2" customWidth="1"/>
    <col min="15100" max="15100" width="4.44140625" style="2" customWidth="1"/>
    <col min="15101" max="15101" width="71.33203125" style="2" customWidth="1"/>
    <col min="15102" max="15102" width="19.109375" style="2" customWidth="1"/>
    <col min="15103" max="15103" width="20.109375" style="2" bestFit="1" customWidth="1"/>
    <col min="15104" max="15104" width="18.5546875" style="2" bestFit="1" customWidth="1"/>
    <col min="15105" max="15105" width="17" style="2" bestFit="1" customWidth="1"/>
    <col min="15106" max="15106" width="17.5546875" style="2" bestFit="1" customWidth="1"/>
    <col min="15107" max="15353" width="11.44140625" style="2"/>
    <col min="15354" max="15354" width="11" style="2" customWidth="1"/>
    <col min="15355" max="15355" width="18.5546875" style="2" customWidth="1"/>
    <col min="15356" max="15356" width="4.44140625" style="2" customWidth="1"/>
    <col min="15357" max="15357" width="71.33203125" style="2" customWidth="1"/>
    <col min="15358" max="15358" width="19.109375" style="2" customWidth="1"/>
    <col min="15359" max="15359" width="20.109375" style="2" bestFit="1" customWidth="1"/>
    <col min="15360" max="15360" width="18.5546875" style="2" bestFit="1" customWidth="1"/>
    <col min="15361" max="15361" width="17" style="2" bestFit="1" customWidth="1"/>
    <col min="15362" max="15362" width="17.5546875" style="2" bestFit="1" customWidth="1"/>
    <col min="15363" max="15609" width="11.44140625" style="2"/>
    <col min="15610" max="15610" width="11" style="2" customWidth="1"/>
    <col min="15611" max="15611" width="18.5546875" style="2" customWidth="1"/>
    <col min="15612" max="15612" width="4.44140625" style="2" customWidth="1"/>
    <col min="15613" max="15613" width="71.33203125" style="2" customWidth="1"/>
    <col min="15614" max="15614" width="19.109375" style="2" customWidth="1"/>
    <col min="15615" max="15615" width="20.109375" style="2" bestFit="1" customWidth="1"/>
    <col min="15616" max="15616" width="18.5546875" style="2" bestFit="1" customWidth="1"/>
    <col min="15617" max="15617" width="17" style="2" bestFit="1" customWidth="1"/>
    <col min="15618" max="15618" width="17.5546875" style="2" bestFit="1" customWidth="1"/>
    <col min="15619" max="15865" width="11.44140625" style="2"/>
    <col min="15866" max="15866" width="11" style="2" customWidth="1"/>
    <col min="15867" max="15867" width="18.5546875" style="2" customWidth="1"/>
    <col min="15868" max="15868" width="4.44140625" style="2" customWidth="1"/>
    <col min="15869" max="15869" width="71.33203125" style="2" customWidth="1"/>
    <col min="15870" max="15870" width="19.109375" style="2" customWidth="1"/>
    <col min="15871" max="15871" width="20.109375" style="2" bestFit="1" customWidth="1"/>
    <col min="15872" max="15872" width="18.5546875" style="2" bestFit="1" customWidth="1"/>
    <col min="15873" max="15873" width="17" style="2" bestFit="1" customWidth="1"/>
    <col min="15874" max="15874" width="17.5546875" style="2" bestFit="1" customWidth="1"/>
    <col min="15875" max="16121" width="11.44140625" style="2"/>
    <col min="16122" max="16122" width="11" style="2" customWidth="1"/>
    <col min="16123" max="16123" width="18.5546875" style="2" customWidth="1"/>
    <col min="16124" max="16124" width="4.44140625" style="2" customWidth="1"/>
    <col min="16125" max="16125" width="71.33203125" style="2" customWidth="1"/>
    <col min="16126" max="16126" width="19.109375" style="2" customWidth="1"/>
    <col min="16127" max="16127" width="20.109375" style="2" bestFit="1" customWidth="1"/>
    <col min="16128" max="16128" width="18.5546875" style="2" bestFit="1" customWidth="1"/>
    <col min="16129" max="16129" width="17" style="2" bestFit="1" customWidth="1"/>
    <col min="16130" max="16130" width="17.5546875" style="2" bestFit="1" customWidth="1"/>
    <col min="16131" max="16382" width="11.44140625" style="2"/>
    <col min="16383" max="16384" width="11.44140625" style="2" customWidth="1"/>
  </cols>
  <sheetData>
    <row r="2" spans="1:6" x14ac:dyDescent="0.3">
      <c r="D2" s="42" t="s">
        <v>0</v>
      </c>
      <c r="E2" s="42"/>
      <c r="F2" s="42"/>
    </row>
    <row r="3" spans="1:6" x14ac:dyDescent="0.3">
      <c r="D3" s="42" t="s">
        <v>1</v>
      </c>
      <c r="E3" s="42"/>
      <c r="F3" s="42"/>
    </row>
    <row r="4" spans="1:6" x14ac:dyDescent="0.3">
      <c r="D4" s="42" t="s">
        <v>2</v>
      </c>
      <c r="E4" s="42"/>
      <c r="F4" s="42"/>
    </row>
    <row r="5" spans="1:6" ht="6.75" customHeight="1" x14ac:dyDescent="0.3">
      <c r="F5" s="5"/>
    </row>
    <row r="6" spans="1:6" ht="18" customHeight="1" x14ac:dyDescent="0.3">
      <c r="D6" s="43" t="s">
        <v>3</v>
      </c>
      <c r="E6" s="43"/>
      <c r="F6" s="43"/>
    </row>
    <row r="7" spans="1:6" hidden="1" x14ac:dyDescent="0.3">
      <c r="D7" s="6"/>
      <c r="E7" s="7"/>
      <c r="F7" s="7"/>
    </row>
    <row r="8" spans="1:6" ht="8.25" customHeight="1" x14ac:dyDescent="0.3">
      <c r="D8" s="8"/>
      <c r="E8" s="5"/>
    </row>
    <row r="9" spans="1:6" x14ac:dyDescent="0.3">
      <c r="D9" s="44" t="s">
        <v>4</v>
      </c>
      <c r="E9" s="48" t="s">
        <v>6</v>
      </c>
      <c r="F9" s="46" t="s">
        <v>5</v>
      </c>
    </row>
    <row r="10" spans="1:6" ht="25.5" customHeight="1" x14ac:dyDescent="0.3">
      <c r="D10" s="45"/>
      <c r="E10" s="49"/>
      <c r="F10" s="47"/>
    </row>
    <row r="11" spans="1:6" x14ac:dyDescent="0.3">
      <c r="D11" s="50" t="s">
        <v>7</v>
      </c>
      <c r="E11" s="51">
        <f>E12+E366+E510</f>
        <v>89431687819.609985</v>
      </c>
      <c r="F11" s="51">
        <v>100</v>
      </c>
    </row>
    <row r="12" spans="1:6" x14ac:dyDescent="0.3">
      <c r="B12" s="9"/>
      <c r="C12" s="9"/>
      <c r="D12" s="50" t="s">
        <v>8</v>
      </c>
      <c r="E12" s="51">
        <f>E13+E50+E56+E67+E320+E329+E362</f>
        <v>6931712399.0099983</v>
      </c>
      <c r="F12" s="51">
        <f>+(E12/$E$11)*100</f>
        <v>7.7508460010189575</v>
      </c>
    </row>
    <row r="13" spans="1:6" x14ac:dyDescent="0.3">
      <c r="B13" s="9"/>
      <c r="C13" s="9"/>
      <c r="D13" s="50" t="s">
        <v>9</v>
      </c>
      <c r="E13" s="51">
        <f>E14+E16+E23+E27+E30</f>
        <v>2717643062.8599997</v>
      </c>
      <c r="F13" s="51">
        <f t="shared" ref="F13:F76" si="0">+(E13/$E$11)*100</f>
        <v>3.038792098323893</v>
      </c>
    </row>
    <row r="14" spans="1:6" x14ac:dyDescent="0.3">
      <c r="B14" s="9"/>
      <c r="C14" s="9"/>
      <c r="D14" s="50" t="s">
        <v>10</v>
      </c>
      <c r="E14" s="51">
        <f>SUM(E15)</f>
        <v>6417847.29</v>
      </c>
      <c r="F14" s="51">
        <f t="shared" si="0"/>
        <v>7.1762564773967486E-3</v>
      </c>
    </row>
    <row r="15" spans="1:6" ht="27" customHeight="1" x14ac:dyDescent="0.3">
      <c r="A15" s="10"/>
      <c r="D15" s="27" t="s">
        <v>11</v>
      </c>
      <c r="E15" s="28">
        <v>6417847.29</v>
      </c>
      <c r="F15" s="28">
        <f>+(E15/$E$11)*100</f>
        <v>7.1762564773967486E-3</v>
      </c>
    </row>
    <row r="16" spans="1:6" x14ac:dyDescent="0.3">
      <c r="B16" s="9"/>
      <c r="C16" s="9"/>
      <c r="D16" s="52" t="s">
        <v>12</v>
      </c>
      <c r="E16" s="51">
        <f>SUM(E17:E22)</f>
        <v>166299046.38</v>
      </c>
      <c r="F16" s="51">
        <f t="shared" si="0"/>
        <v>0.18595092012065889</v>
      </c>
    </row>
    <row r="17" spans="1:6" x14ac:dyDescent="0.3">
      <c r="A17" s="10"/>
      <c r="D17" s="29" t="s">
        <v>13</v>
      </c>
      <c r="E17" s="28">
        <v>85317552.370000005</v>
      </c>
      <c r="F17" s="28">
        <f>+(E17/$E$11)*100</f>
        <v>9.5399689360768328E-2</v>
      </c>
    </row>
    <row r="18" spans="1:6" x14ac:dyDescent="0.3">
      <c r="A18" s="10"/>
      <c r="D18" s="27" t="s">
        <v>14</v>
      </c>
      <c r="E18" s="28">
        <v>29390270.699999999</v>
      </c>
      <c r="F18" s="28">
        <f t="shared" si="0"/>
        <v>3.2863374735006952E-2</v>
      </c>
    </row>
    <row r="19" spans="1:6" ht="26.25" customHeight="1" x14ac:dyDescent="0.3">
      <c r="A19" s="10"/>
      <c r="D19" s="27" t="s">
        <v>15</v>
      </c>
      <c r="E19" s="28">
        <v>15236.85</v>
      </c>
      <c r="F19" s="28">
        <f t="shared" si="0"/>
        <v>1.7037417465198464E-5</v>
      </c>
    </row>
    <row r="20" spans="1:6" ht="26.4" x14ac:dyDescent="0.3">
      <c r="A20" s="10"/>
      <c r="D20" s="27" t="s">
        <v>16</v>
      </c>
      <c r="E20" s="28">
        <v>32018655.800000001</v>
      </c>
      <c r="F20" s="28">
        <f t="shared" si="0"/>
        <v>3.580236108769845E-2</v>
      </c>
    </row>
    <row r="21" spans="1:6" ht="26.4" x14ac:dyDescent="0.3">
      <c r="A21" s="10"/>
      <c r="D21" s="27" t="s">
        <v>17</v>
      </c>
      <c r="E21" s="28">
        <v>16270489.060000001</v>
      </c>
      <c r="F21" s="28">
        <f t="shared" si="0"/>
        <v>1.8193203613487342E-2</v>
      </c>
    </row>
    <row r="22" spans="1:6" x14ac:dyDescent="0.3">
      <c r="A22" s="10"/>
      <c r="D22" s="27" t="s">
        <v>18</v>
      </c>
      <c r="E22" s="28">
        <v>3286841.6</v>
      </c>
      <c r="F22" s="28">
        <f t="shared" si="0"/>
        <v>3.6752539062326443E-3</v>
      </c>
    </row>
    <row r="23" spans="1:6" x14ac:dyDescent="0.3">
      <c r="B23" s="9"/>
      <c r="C23" s="9"/>
      <c r="D23" s="50" t="s">
        <v>19</v>
      </c>
      <c r="E23" s="53">
        <f>SUM(E24:E26)</f>
        <v>2254108191.0899997</v>
      </c>
      <c r="F23" s="51">
        <f t="shared" si="0"/>
        <v>2.5204804315408813</v>
      </c>
    </row>
    <row r="24" spans="1:6" ht="26.4" x14ac:dyDescent="0.3">
      <c r="A24" s="10"/>
      <c r="D24" s="29" t="s">
        <v>20</v>
      </c>
      <c r="E24" s="28">
        <v>2279185293.79</v>
      </c>
      <c r="F24" s="28">
        <f t="shared" si="0"/>
        <v>2.5485209430322699</v>
      </c>
    </row>
    <row r="25" spans="1:6" ht="26.4" x14ac:dyDescent="0.3">
      <c r="A25" s="10"/>
      <c r="D25" s="27" t="s">
        <v>21</v>
      </c>
      <c r="E25" s="28">
        <v>1100715.1200000001</v>
      </c>
      <c r="F25" s="28">
        <f t="shared" si="0"/>
        <v>1.2307887135264851E-3</v>
      </c>
    </row>
    <row r="26" spans="1:6" ht="30" customHeight="1" x14ac:dyDescent="0.3">
      <c r="A26" s="10"/>
      <c r="D26" s="27" t="s">
        <v>22</v>
      </c>
      <c r="E26" s="30">
        <v>-26177817.82</v>
      </c>
      <c r="F26" s="30">
        <f t="shared" si="0"/>
        <v>-2.9271300204914509E-2</v>
      </c>
    </row>
    <row r="27" spans="1:6" x14ac:dyDescent="0.3">
      <c r="A27" s="10"/>
      <c r="D27" s="50" t="s">
        <v>23</v>
      </c>
      <c r="E27" s="53">
        <f>SUM(E28:E29)</f>
        <v>61266.47</v>
      </c>
      <c r="F27" s="51">
        <f t="shared" si="0"/>
        <v>6.8506444967894139E-5</v>
      </c>
    </row>
    <row r="28" spans="1:6" x14ac:dyDescent="0.3">
      <c r="A28" s="10"/>
      <c r="D28" s="31" t="s">
        <v>24</v>
      </c>
      <c r="E28" s="30">
        <v>52620.57</v>
      </c>
      <c r="F28" s="28">
        <f t="shared" si="0"/>
        <v>5.8838842565667994E-5</v>
      </c>
    </row>
    <row r="29" spans="1:6" x14ac:dyDescent="0.3">
      <c r="A29" s="10"/>
      <c r="D29" s="31" t="s">
        <v>25</v>
      </c>
      <c r="E29" s="30">
        <v>8645.9</v>
      </c>
      <c r="F29" s="28">
        <f t="shared" si="0"/>
        <v>9.6676024022261421E-6</v>
      </c>
    </row>
    <row r="30" spans="1:6" x14ac:dyDescent="0.3">
      <c r="B30" s="9"/>
      <c r="C30" s="9"/>
      <c r="D30" s="50" t="s">
        <v>26</v>
      </c>
      <c r="E30" s="53">
        <f>SUM(E31+E38+E40+E47)</f>
        <v>290756711.63</v>
      </c>
      <c r="F30" s="51">
        <f t="shared" si="0"/>
        <v>0.32511598373998796</v>
      </c>
    </row>
    <row r="31" spans="1:6" x14ac:dyDescent="0.3">
      <c r="B31" s="9"/>
      <c r="C31" s="11"/>
      <c r="D31" s="50" t="s">
        <v>27</v>
      </c>
      <c r="E31" s="53">
        <f>SUM(E32:E37)</f>
        <v>100797605.33000001</v>
      </c>
      <c r="F31" s="51">
        <f t="shared" si="0"/>
        <v>0.11270904954104846</v>
      </c>
    </row>
    <row r="32" spans="1:6" x14ac:dyDescent="0.3">
      <c r="A32" s="10"/>
      <c r="C32" s="12"/>
      <c r="D32" s="31" t="s">
        <v>28</v>
      </c>
      <c r="E32" s="28">
        <v>2103432.9500000002</v>
      </c>
      <c r="F32" s="28">
        <f t="shared" si="0"/>
        <v>2.3519996114160033E-3</v>
      </c>
    </row>
    <row r="33" spans="1:6" x14ac:dyDescent="0.3">
      <c r="A33" s="10"/>
      <c r="C33" s="12"/>
      <c r="D33" s="31" t="s">
        <v>29</v>
      </c>
      <c r="E33" s="28">
        <v>347815.25</v>
      </c>
      <c r="F33" s="28">
        <f t="shared" si="0"/>
        <v>3.8891723781571451E-4</v>
      </c>
    </row>
    <row r="34" spans="1:6" x14ac:dyDescent="0.3">
      <c r="A34" s="10"/>
      <c r="D34" s="31" t="s">
        <v>30</v>
      </c>
      <c r="E34" s="28">
        <v>98064543.680000007</v>
      </c>
      <c r="F34" s="28">
        <f t="shared" si="0"/>
        <v>0.10965301681189681</v>
      </c>
    </row>
    <row r="35" spans="1:6" ht="26.4" x14ac:dyDescent="0.3">
      <c r="A35" s="10"/>
      <c r="D35" s="31" t="s">
        <v>31</v>
      </c>
      <c r="E35" s="28">
        <v>197297.54</v>
      </c>
      <c r="F35" s="28">
        <f t="shared" si="0"/>
        <v>2.2061256452854053E-4</v>
      </c>
    </row>
    <row r="36" spans="1:6" x14ac:dyDescent="0.3">
      <c r="A36" s="10"/>
      <c r="D36" s="31" t="s">
        <v>32</v>
      </c>
      <c r="E36" s="28">
        <v>84515.91</v>
      </c>
      <c r="F36" s="28">
        <f>+(E36/$E$11)*100</f>
        <v>9.4503315391379557E-5</v>
      </c>
    </row>
    <row r="37" spans="1:6" x14ac:dyDescent="0.3">
      <c r="A37" s="10"/>
      <c r="D37" s="31" t="s">
        <v>33</v>
      </c>
      <c r="E37" s="32">
        <v>0</v>
      </c>
      <c r="F37" s="28">
        <v>9.4503315391379557E-5</v>
      </c>
    </row>
    <row r="38" spans="1:6" x14ac:dyDescent="0.3">
      <c r="B38" s="9"/>
      <c r="D38" s="50" t="s">
        <v>34</v>
      </c>
      <c r="E38" s="53">
        <f>SUM(E39)</f>
        <v>168475597.40000001</v>
      </c>
      <c r="F38" s="51">
        <f t="shared" si="0"/>
        <v>0.18838467830309447</v>
      </c>
    </row>
    <row r="39" spans="1:6" x14ac:dyDescent="0.3">
      <c r="A39" s="10"/>
      <c r="D39" s="31" t="s">
        <v>35</v>
      </c>
      <c r="E39" s="28">
        <v>168475597.40000001</v>
      </c>
      <c r="F39" s="28">
        <f t="shared" si="0"/>
        <v>0.18838467830309447</v>
      </c>
    </row>
    <row r="40" spans="1:6" x14ac:dyDescent="0.3">
      <c r="B40" s="9"/>
      <c r="C40" s="9"/>
      <c r="D40" s="50" t="s">
        <v>36</v>
      </c>
      <c r="E40" s="51">
        <f>SUM(E41:E46)</f>
        <v>21704600.569999993</v>
      </c>
      <c r="F40" s="51">
        <f t="shared" si="0"/>
        <v>2.4269474387847517E-2</v>
      </c>
    </row>
    <row r="41" spans="1:6" ht="26.4" x14ac:dyDescent="0.3">
      <c r="D41" s="31" t="s">
        <v>37</v>
      </c>
      <c r="E41" s="28">
        <v>482739.68</v>
      </c>
      <c r="F41" s="28">
        <f t="shared" si="0"/>
        <v>5.3978594362852675E-4</v>
      </c>
    </row>
    <row r="42" spans="1:6" x14ac:dyDescent="0.3">
      <c r="D42" s="31" t="s">
        <v>38</v>
      </c>
      <c r="E42" s="28">
        <v>100085.72</v>
      </c>
      <c r="F42" s="28">
        <f t="shared" si="0"/>
        <v>1.1191303937132435E-4</v>
      </c>
    </row>
    <row r="43" spans="1:6" ht="26.4" x14ac:dyDescent="0.3">
      <c r="D43" s="31" t="s">
        <v>39</v>
      </c>
      <c r="E43" s="28">
        <v>21058469.109999999</v>
      </c>
      <c r="F43" s="28">
        <f t="shared" si="0"/>
        <v>2.354698834766086E-2</v>
      </c>
    </row>
    <row r="44" spans="1:6" ht="26.4" x14ac:dyDescent="0.3">
      <c r="D44" s="33" t="s">
        <v>40</v>
      </c>
      <c r="E44" s="28">
        <v>47753.83</v>
      </c>
      <c r="F44" s="28">
        <f t="shared" si="0"/>
        <v>5.3396990668813993E-5</v>
      </c>
    </row>
    <row r="45" spans="1:6" ht="26.4" x14ac:dyDescent="0.3">
      <c r="D45" s="33" t="s">
        <v>41</v>
      </c>
      <c r="E45" s="28">
        <v>15546.08</v>
      </c>
      <c r="F45" s="28">
        <f t="shared" si="0"/>
        <v>1.7383189760834592E-5</v>
      </c>
    </row>
    <row r="46" spans="1:6" ht="26.4" x14ac:dyDescent="0.3">
      <c r="D46" s="31" t="s">
        <v>42</v>
      </c>
      <c r="E46" s="30">
        <v>6.15</v>
      </c>
      <c r="F46" s="28">
        <f t="shared" si="0"/>
        <v>6.8767571650945288E-9</v>
      </c>
    </row>
    <row r="47" spans="1:6" x14ac:dyDescent="0.3">
      <c r="D47" s="50" t="s">
        <v>43</v>
      </c>
      <c r="E47" s="54">
        <f>SUM(E48:E49)</f>
        <v>-221091.67</v>
      </c>
      <c r="F47" s="55">
        <f t="shared" si="0"/>
        <v>-2.4721849200247398E-4</v>
      </c>
    </row>
    <row r="48" spans="1:6" ht="26.4" x14ac:dyDescent="0.3">
      <c r="D48" s="33" t="s">
        <v>44</v>
      </c>
      <c r="E48" s="30">
        <v>-221045.47</v>
      </c>
      <c r="F48" s="30">
        <f t="shared" si="0"/>
        <v>-2.4716683246084353E-4</v>
      </c>
    </row>
    <row r="49" spans="1:6" ht="26.4" x14ac:dyDescent="0.3">
      <c r="D49" s="33" t="s">
        <v>45</v>
      </c>
      <c r="E49" s="30">
        <v>-46.2</v>
      </c>
      <c r="F49" s="30">
        <f t="shared" si="0"/>
        <v>-5.1659541630466214E-8</v>
      </c>
    </row>
    <row r="50" spans="1:6" ht="57.75" customHeight="1" x14ac:dyDescent="0.3">
      <c r="D50" s="50" t="s">
        <v>46</v>
      </c>
      <c r="E50" s="53">
        <f>SUM(E51:E55)</f>
        <v>126870.55999999982</v>
      </c>
      <c r="F50" s="53">
        <f t="shared" si="0"/>
        <v>1.4186309471862668E-4</v>
      </c>
    </row>
    <row r="51" spans="1:6" ht="79.2" x14ac:dyDescent="0.3">
      <c r="A51" s="10"/>
      <c r="D51" s="29" t="s">
        <v>47</v>
      </c>
      <c r="E51" s="28">
        <v>1327924.6599999999</v>
      </c>
      <c r="F51" s="30">
        <f t="shared" si="0"/>
        <v>1.4848480358310105E-3</v>
      </c>
    </row>
    <row r="52" spans="1:6" x14ac:dyDescent="0.3">
      <c r="A52" s="10"/>
      <c r="D52" s="33" t="s">
        <v>48</v>
      </c>
      <c r="E52" s="28">
        <v>10318.200000000001</v>
      </c>
      <c r="F52" s="30">
        <f t="shared" si="0"/>
        <v>1.1537521265183473E-5</v>
      </c>
    </row>
    <row r="53" spans="1:6" x14ac:dyDescent="0.3">
      <c r="A53" s="10"/>
      <c r="D53" s="33" t="s">
        <v>49</v>
      </c>
      <c r="E53" s="28">
        <v>34257.03</v>
      </c>
      <c r="F53" s="30">
        <f t="shared" si="0"/>
        <v>3.830524821257857E-5</v>
      </c>
    </row>
    <row r="54" spans="1:6" ht="24.75" customHeight="1" x14ac:dyDescent="0.3">
      <c r="A54" s="10"/>
      <c r="D54" s="34" t="s">
        <v>50</v>
      </c>
      <c r="E54" s="30">
        <v>-1309695.33</v>
      </c>
      <c r="F54" s="30">
        <f t="shared" si="0"/>
        <v>-1.4644645113281857E-3</v>
      </c>
    </row>
    <row r="55" spans="1:6" ht="26.4" x14ac:dyDescent="0.3">
      <c r="D55" s="34" t="s">
        <v>51</v>
      </c>
      <c r="E55" s="35">
        <v>64066</v>
      </c>
      <c r="F55" s="30">
        <f t="shared" si="0"/>
        <v>7.1636800738040005E-5</v>
      </c>
    </row>
    <row r="56" spans="1:6" x14ac:dyDescent="0.3">
      <c r="D56" s="50" t="s">
        <v>52</v>
      </c>
      <c r="E56" s="53">
        <f>SUM(E57)</f>
        <v>197880791.34999999</v>
      </c>
      <c r="F56" s="53">
        <f t="shared" si="0"/>
        <v>0.22126473979685982</v>
      </c>
    </row>
    <row r="57" spans="1:6" x14ac:dyDescent="0.3">
      <c r="D57" s="50" t="s">
        <v>53</v>
      </c>
      <c r="E57" s="53">
        <f>SUM(E58)</f>
        <v>197880791.34999999</v>
      </c>
      <c r="F57" s="53">
        <f t="shared" si="0"/>
        <v>0.22126473979685982</v>
      </c>
    </row>
    <row r="58" spans="1:6" x14ac:dyDescent="0.3">
      <c r="D58" s="50" t="s">
        <v>54</v>
      </c>
      <c r="E58" s="53">
        <f>SUM(E59:E66)</f>
        <v>197880791.34999999</v>
      </c>
      <c r="F58" s="53">
        <f t="shared" si="0"/>
        <v>0.22126473979685982</v>
      </c>
    </row>
    <row r="59" spans="1:6" ht="26.4" x14ac:dyDescent="0.3">
      <c r="A59" s="10"/>
      <c r="D59" s="33" t="s">
        <v>55</v>
      </c>
      <c r="E59" s="36">
        <v>45737107.890000001</v>
      </c>
      <c r="F59" s="30">
        <f t="shared" si="0"/>
        <v>5.114194868183073E-2</v>
      </c>
    </row>
    <row r="60" spans="1:6" ht="26.4" x14ac:dyDescent="0.3">
      <c r="A60" s="10"/>
      <c r="D60" s="33" t="s">
        <v>56</v>
      </c>
      <c r="E60" s="28">
        <v>193688.14</v>
      </c>
      <c r="F60" s="30">
        <f t="shared" si="0"/>
        <v>2.1657663488436295E-4</v>
      </c>
    </row>
    <row r="61" spans="1:6" x14ac:dyDescent="0.3">
      <c r="A61" s="10"/>
      <c r="B61" s="9"/>
      <c r="C61" s="9"/>
      <c r="D61" s="33" t="s">
        <v>57</v>
      </c>
      <c r="E61" s="28">
        <v>147400844.19999999</v>
      </c>
      <c r="F61" s="36">
        <f t="shared" si="0"/>
        <v>0.16481948154363124</v>
      </c>
    </row>
    <row r="62" spans="1:6" ht="16.5" customHeight="1" x14ac:dyDescent="0.3">
      <c r="B62" s="9"/>
      <c r="C62" s="9"/>
      <c r="D62" s="33" t="s">
        <v>58</v>
      </c>
      <c r="E62" s="28">
        <v>132338.19</v>
      </c>
      <c r="F62" s="30">
        <f t="shared" si="0"/>
        <v>1.4797684492652699E-4</v>
      </c>
    </row>
    <row r="63" spans="1:6" ht="16.5" customHeight="1" x14ac:dyDescent="0.3">
      <c r="C63" s="16"/>
      <c r="D63" s="33" t="s">
        <v>59</v>
      </c>
      <c r="E63" s="28">
        <v>800000</v>
      </c>
      <c r="F63" s="30">
        <f t="shared" si="0"/>
        <v>8.9453751741067034E-4</v>
      </c>
    </row>
    <row r="64" spans="1:6" ht="16.5" customHeight="1" x14ac:dyDescent="0.3">
      <c r="C64" s="16"/>
      <c r="D64" s="33" t="s">
        <v>60</v>
      </c>
      <c r="E64" s="28">
        <v>19244</v>
      </c>
      <c r="F64" s="30">
        <f t="shared" si="0"/>
        <v>2.1518099981313674E-5</v>
      </c>
    </row>
    <row r="65" spans="1:6" ht="16.5" customHeight="1" x14ac:dyDescent="0.3">
      <c r="C65" s="16"/>
      <c r="D65" s="33" t="s">
        <v>61</v>
      </c>
      <c r="E65" s="28">
        <v>2897568.93</v>
      </c>
      <c r="F65" s="30">
        <f t="shared" si="0"/>
        <v>3.2399801464606153E-3</v>
      </c>
    </row>
    <row r="66" spans="1:6" ht="20.25" customHeight="1" x14ac:dyDescent="0.3">
      <c r="A66" s="10"/>
      <c r="B66" s="13"/>
      <c r="D66" s="33" t="s">
        <v>62</v>
      </c>
      <c r="E66" s="28">
        <v>700000</v>
      </c>
      <c r="F66" s="30">
        <f t="shared" si="0"/>
        <v>7.8272032773433662E-4</v>
      </c>
    </row>
    <row r="67" spans="1:6" ht="21" customHeight="1" x14ac:dyDescent="0.3">
      <c r="A67" s="14"/>
      <c r="B67" s="15"/>
      <c r="D67" s="50" t="s">
        <v>63</v>
      </c>
      <c r="E67" s="53">
        <f>E68+E243+E316</f>
        <v>3688892517.9699993</v>
      </c>
      <c r="F67" s="53">
        <f t="shared" si="0"/>
        <v>4.1248159437745997</v>
      </c>
    </row>
    <row r="68" spans="1:6" ht="21" customHeight="1" x14ac:dyDescent="0.3">
      <c r="A68" s="14"/>
      <c r="B68" s="15"/>
      <c r="D68" s="50" t="s">
        <v>64</v>
      </c>
      <c r="E68" s="53">
        <f>E69+E84+E100+E114+E117+E125+E139+E159+E169+E172+E175+E241</f>
        <v>3499229335.3199992</v>
      </c>
      <c r="F68" s="53">
        <f t="shared" si="0"/>
        <v>3.9127399030846775</v>
      </c>
    </row>
    <row r="69" spans="1:6" ht="21" customHeight="1" x14ac:dyDescent="0.3">
      <c r="A69" s="14"/>
      <c r="B69" s="15"/>
      <c r="D69" s="50" t="s">
        <v>65</v>
      </c>
      <c r="E69" s="53">
        <f>SUM(E70:E83)</f>
        <v>5989827.2000000002</v>
      </c>
      <c r="F69" s="53">
        <f t="shared" si="0"/>
        <v>6.6976564415086341E-3</v>
      </c>
    </row>
    <row r="70" spans="1:6" x14ac:dyDescent="0.3">
      <c r="A70" s="14"/>
      <c r="B70" s="15"/>
      <c r="D70" s="33" t="s">
        <v>66</v>
      </c>
      <c r="E70" s="32">
        <v>0</v>
      </c>
      <c r="F70" s="30">
        <v>3.3291331882334857E-5</v>
      </c>
    </row>
    <row r="71" spans="1:6" ht="26.4" x14ac:dyDescent="0.3">
      <c r="A71" s="10"/>
      <c r="B71" s="13"/>
      <c r="D71" s="33" t="s">
        <v>67</v>
      </c>
      <c r="E71" s="28">
        <v>29773</v>
      </c>
      <c r="F71" s="30">
        <f t="shared" si="0"/>
        <v>3.3291331882334857E-5</v>
      </c>
    </row>
    <row r="72" spans="1:6" ht="26.4" x14ac:dyDescent="0.3">
      <c r="A72" s="10"/>
      <c r="B72" s="15"/>
      <c r="D72" s="33" t="s">
        <v>68</v>
      </c>
      <c r="E72" s="28">
        <v>1921</v>
      </c>
      <c r="F72" s="30">
        <f t="shared" si="0"/>
        <v>2.1480082136823719E-6</v>
      </c>
    </row>
    <row r="73" spans="1:6" x14ac:dyDescent="0.3">
      <c r="A73" s="10"/>
      <c r="B73" s="13"/>
      <c r="D73" s="33" t="s">
        <v>69</v>
      </c>
      <c r="E73" s="28">
        <v>18977</v>
      </c>
      <c r="F73" s="30">
        <f t="shared" si="0"/>
        <v>2.1219548084877862E-5</v>
      </c>
    </row>
    <row r="74" spans="1:6" x14ac:dyDescent="0.3">
      <c r="A74" s="10"/>
      <c r="B74" s="13"/>
      <c r="D74" s="33" t="s">
        <v>70</v>
      </c>
      <c r="E74" s="28">
        <v>125</v>
      </c>
      <c r="F74" s="30">
        <f t="shared" si="0"/>
        <v>1.3977148709541724E-7</v>
      </c>
    </row>
    <row r="75" spans="1:6" ht="26.4" x14ac:dyDescent="0.3">
      <c r="A75" s="10"/>
      <c r="B75" s="13"/>
      <c r="D75" s="33" t="s">
        <v>71</v>
      </c>
      <c r="E75" s="28">
        <v>5564</v>
      </c>
      <c r="F75" s="30">
        <f t="shared" si="0"/>
        <v>6.2215084335912121E-6</v>
      </c>
    </row>
    <row r="76" spans="1:6" ht="26.4" x14ac:dyDescent="0.3">
      <c r="A76" s="10"/>
      <c r="B76" s="13"/>
      <c r="D76" s="33" t="s">
        <v>68</v>
      </c>
      <c r="E76" s="28">
        <v>806</v>
      </c>
      <c r="F76" s="30">
        <f t="shared" si="0"/>
        <v>9.0124654879125035E-7</v>
      </c>
    </row>
    <row r="77" spans="1:6" ht="26.4" x14ac:dyDescent="0.3">
      <c r="A77" s="10"/>
      <c r="B77" s="13"/>
      <c r="D77" s="33" t="s">
        <v>72</v>
      </c>
      <c r="E77" s="28">
        <v>417037</v>
      </c>
      <c r="F77" s="30">
        <f t="shared" ref="F77:F140" si="1">+(E77/$E$11)*100</f>
        <v>4.6631905331049212E-4</v>
      </c>
    </row>
    <row r="78" spans="1:6" ht="26.4" x14ac:dyDescent="0.3">
      <c r="C78" s="13"/>
      <c r="D78" s="33" t="s">
        <v>73</v>
      </c>
      <c r="E78" s="28">
        <v>2763001.2</v>
      </c>
      <c r="F78" s="30">
        <f t="shared" si="1"/>
        <v>3.0895102925633791E-3</v>
      </c>
    </row>
    <row r="79" spans="1:6" ht="26.4" x14ac:dyDescent="0.3">
      <c r="C79" s="13"/>
      <c r="D79" s="33" t="s">
        <v>74</v>
      </c>
      <c r="E79" s="28">
        <v>229159</v>
      </c>
      <c r="F79" s="30">
        <f t="shared" si="1"/>
        <v>2.5623915369038974E-4</v>
      </c>
    </row>
    <row r="80" spans="1:6" ht="26.4" x14ac:dyDescent="0.3">
      <c r="C80" s="13"/>
      <c r="D80" s="33" t="s">
        <v>75</v>
      </c>
      <c r="E80" s="28">
        <v>248458</v>
      </c>
      <c r="F80" s="30">
        <f t="shared" si="1"/>
        <v>2.778187531260254E-4</v>
      </c>
    </row>
    <row r="81" spans="1:6" ht="26.4" x14ac:dyDescent="0.3">
      <c r="D81" s="33" t="s">
        <v>76</v>
      </c>
      <c r="E81" s="28">
        <v>318078</v>
      </c>
      <c r="F81" s="30">
        <f t="shared" si="1"/>
        <v>3.5566588057868898E-4</v>
      </c>
    </row>
    <row r="82" spans="1:6" ht="26.4" x14ac:dyDescent="0.3">
      <c r="D82" s="33" t="s">
        <v>77</v>
      </c>
      <c r="E82" s="28">
        <v>1233071</v>
      </c>
      <c r="F82" s="30">
        <f t="shared" si="1"/>
        <v>1.3787853389138657E-3</v>
      </c>
    </row>
    <row r="83" spans="1:6" ht="26.4" x14ac:dyDescent="0.3">
      <c r="D83" s="33" t="s">
        <v>78</v>
      </c>
      <c r="E83" s="28">
        <v>723857</v>
      </c>
      <c r="F83" s="30">
        <f t="shared" si="1"/>
        <v>8.0939655467541941E-4</v>
      </c>
    </row>
    <row r="84" spans="1:6" x14ac:dyDescent="0.3">
      <c r="D84" s="50" t="s">
        <v>79</v>
      </c>
      <c r="E84" s="53">
        <f>SUM(E85:E99)</f>
        <v>141944619.78999999</v>
      </c>
      <c r="F84" s="53">
        <f t="shared" si="1"/>
        <v>0.15871848474593511</v>
      </c>
    </row>
    <row r="85" spans="1:6" x14ac:dyDescent="0.3">
      <c r="D85" s="33" t="s">
        <v>80</v>
      </c>
      <c r="E85" s="28">
        <v>261014</v>
      </c>
      <c r="F85" s="30">
        <f t="shared" si="1"/>
        <v>2.9185851946178585E-4</v>
      </c>
    </row>
    <row r="86" spans="1:6" ht="26.4" x14ac:dyDescent="0.3">
      <c r="D86" s="33" t="s">
        <v>81</v>
      </c>
      <c r="E86" s="28">
        <v>63471455.5</v>
      </c>
      <c r="F86" s="30">
        <f t="shared" si="1"/>
        <v>7.0971997786764801E-2</v>
      </c>
    </row>
    <row r="87" spans="1:6" x14ac:dyDescent="0.3">
      <c r="A87" s="10"/>
      <c r="D87" s="33" t="s">
        <v>82</v>
      </c>
      <c r="E87" s="28">
        <v>30779764</v>
      </c>
      <c r="F87" s="30">
        <f t="shared" si="1"/>
        <v>3.4417067093807908E-2</v>
      </c>
    </row>
    <row r="88" spans="1:6" ht="26.4" x14ac:dyDescent="0.3">
      <c r="A88" s="10"/>
      <c r="D88" s="33" t="s">
        <v>83</v>
      </c>
      <c r="E88" s="28">
        <v>1958336</v>
      </c>
      <c r="F88" s="30">
        <f t="shared" si="1"/>
        <v>2.1897562796199281E-3</v>
      </c>
    </row>
    <row r="89" spans="1:6" x14ac:dyDescent="0.3">
      <c r="A89" s="10"/>
      <c r="D89" s="33" t="s">
        <v>84</v>
      </c>
      <c r="E89" s="28">
        <v>41085868.850000001</v>
      </c>
      <c r="F89" s="30">
        <f t="shared" si="1"/>
        <v>4.5941063902174242E-2</v>
      </c>
    </row>
    <row r="90" spans="1:6" x14ac:dyDescent="0.3">
      <c r="A90" s="10"/>
      <c r="D90" s="33" t="s">
        <v>85</v>
      </c>
      <c r="E90" s="28">
        <v>894555</v>
      </c>
      <c r="F90" s="30">
        <f t="shared" si="1"/>
        <v>1.0002662611091277E-3</v>
      </c>
    </row>
    <row r="91" spans="1:6" ht="26.4" x14ac:dyDescent="0.3">
      <c r="A91" s="10"/>
      <c r="D91" s="33" t="s">
        <v>86</v>
      </c>
      <c r="E91" s="28">
        <v>62208</v>
      </c>
      <c r="F91" s="30">
        <f t="shared" si="1"/>
        <v>6.9559237353853724E-5</v>
      </c>
    </row>
    <row r="92" spans="1:6" ht="26.4" x14ac:dyDescent="0.3">
      <c r="A92" s="10"/>
      <c r="D92" s="33" t="s">
        <v>87</v>
      </c>
      <c r="E92" s="28">
        <v>679420</v>
      </c>
      <c r="F92" s="30">
        <f t="shared" si="1"/>
        <v>7.5970835009894701E-4</v>
      </c>
    </row>
    <row r="93" spans="1:6" ht="26.4" x14ac:dyDescent="0.3">
      <c r="D93" s="33" t="s">
        <v>88</v>
      </c>
      <c r="E93" s="28">
        <v>442680</v>
      </c>
      <c r="F93" s="30">
        <f t="shared" si="1"/>
        <v>4.9499233525919441E-4</v>
      </c>
    </row>
    <row r="94" spans="1:6" ht="26.4" x14ac:dyDescent="0.3">
      <c r="A94" s="10"/>
      <c r="D94" s="33" t="s">
        <v>89</v>
      </c>
      <c r="E94" s="28">
        <v>2915724</v>
      </c>
      <c r="F94" s="30">
        <f t="shared" si="1"/>
        <v>3.260280635518387E-3</v>
      </c>
    </row>
    <row r="95" spans="1:6" ht="26.4" x14ac:dyDescent="0.3">
      <c r="D95" s="33" t="s">
        <v>90</v>
      </c>
      <c r="E95" s="28">
        <v>201</v>
      </c>
      <c r="F95" s="30">
        <f t="shared" si="1"/>
        <v>2.2475255124943091E-7</v>
      </c>
    </row>
    <row r="96" spans="1:6" ht="26.4" x14ac:dyDescent="0.3">
      <c r="D96" s="33" t="s">
        <v>91</v>
      </c>
      <c r="E96" s="28">
        <v>6645818</v>
      </c>
      <c r="F96" s="30">
        <f t="shared" si="1"/>
        <v>7.4311669186039328E-3</v>
      </c>
    </row>
    <row r="97" spans="1:6" ht="26.4" x14ac:dyDescent="0.3">
      <c r="A97" s="10"/>
      <c r="D97" s="33" t="s">
        <v>92</v>
      </c>
      <c r="E97" s="28">
        <v>21108</v>
      </c>
      <c r="F97" s="30">
        <f t="shared" si="1"/>
        <v>2.3602372396880536E-5</v>
      </c>
    </row>
    <row r="98" spans="1:6" ht="26.4" x14ac:dyDescent="0.3">
      <c r="A98" s="10"/>
      <c r="D98" s="33" t="s">
        <v>93</v>
      </c>
      <c r="E98" s="28">
        <v>10554</v>
      </c>
      <c r="F98" s="30">
        <f t="shared" si="1"/>
        <v>1.1801186198440268E-5</v>
      </c>
    </row>
    <row r="99" spans="1:6" ht="26.4" x14ac:dyDescent="0.3">
      <c r="A99" s="10"/>
      <c r="D99" s="33" t="s">
        <v>94</v>
      </c>
      <c r="E99" s="37">
        <v>-7284086.5599999996</v>
      </c>
      <c r="F99" s="30">
        <f t="shared" si="1"/>
        <v>-8.1448608849835381E-3</v>
      </c>
    </row>
    <row r="100" spans="1:6" x14ac:dyDescent="0.3">
      <c r="A100" s="10"/>
      <c r="D100" s="50" t="s">
        <v>95</v>
      </c>
      <c r="E100" s="53">
        <f>SUM(E101:E113)</f>
        <v>2751412732.6599998</v>
      </c>
      <c r="F100" s="53">
        <f t="shared" si="1"/>
        <v>3.0765523940572308</v>
      </c>
    </row>
    <row r="101" spans="1:6" x14ac:dyDescent="0.3">
      <c r="A101" s="10"/>
      <c r="D101" s="33" t="s">
        <v>85</v>
      </c>
      <c r="E101" s="28">
        <v>357798970</v>
      </c>
      <c r="F101" s="30">
        <f t="shared" si="1"/>
        <v>0.40008075294486867</v>
      </c>
    </row>
    <row r="102" spans="1:6" ht="26.4" x14ac:dyDescent="0.3">
      <c r="A102" s="10"/>
      <c r="D102" s="33" t="s">
        <v>96</v>
      </c>
      <c r="E102" s="28">
        <v>1226430522.3299999</v>
      </c>
      <c r="F102" s="30">
        <f t="shared" si="1"/>
        <v>1.3713601434021874</v>
      </c>
    </row>
    <row r="103" spans="1:6" ht="20.25" customHeight="1" x14ac:dyDescent="0.3">
      <c r="A103" s="10"/>
      <c r="D103" s="33" t="s">
        <v>97</v>
      </c>
      <c r="E103" s="28">
        <v>48961504</v>
      </c>
      <c r="F103" s="30">
        <f t="shared" si="1"/>
        <v>5.4747377796065755E-2</v>
      </c>
    </row>
    <row r="104" spans="1:6" x14ac:dyDescent="0.3">
      <c r="A104" s="10"/>
      <c r="D104" s="33" t="s">
        <v>98</v>
      </c>
      <c r="E104" s="28">
        <v>3579582</v>
      </c>
      <c r="F104" s="30">
        <f t="shared" si="1"/>
        <v>4.0025879945599025E-3</v>
      </c>
    </row>
    <row r="105" spans="1:6" x14ac:dyDescent="0.3">
      <c r="A105" s="10"/>
      <c r="D105" s="33" t="s">
        <v>99</v>
      </c>
      <c r="E105" s="28">
        <v>2505</v>
      </c>
      <c r="F105" s="30">
        <f t="shared" si="1"/>
        <v>2.8010206013921615E-6</v>
      </c>
    </row>
    <row r="106" spans="1:6" ht="15" customHeight="1" x14ac:dyDescent="0.3">
      <c r="A106" s="10"/>
      <c r="D106" s="33" t="s">
        <v>84</v>
      </c>
      <c r="E106" s="28">
        <v>1161090099.53</v>
      </c>
      <c r="F106" s="30">
        <f t="shared" si="1"/>
        <v>1.2982983189045929</v>
      </c>
    </row>
    <row r="107" spans="1:6" ht="26.4" x14ac:dyDescent="0.3">
      <c r="A107" s="10"/>
      <c r="D107" s="33" t="s">
        <v>90</v>
      </c>
      <c r="E107" s="28">
        <v>1479315</v>
      </c>
      <c r="F107" s="30">
        <f t="shared" si="1"/>
        <v>1.6541284594604572E-3</v>
      </c>
    </row>
    <row r="108" spans="1:6" ht="26.4" x14ac:dyDescent="0.3">
      <c r="A108" s="10"/>
      <c r="D108" s="33" t="s">
        <v>100</v>
      </c>
      <c r="E108" s="28">
        <v>34878815.299999997</v>
      </c>
      <c r="F108" s="30">
        <f t="shared" si="1"/>
        <v>3.9000511060859125E-2</v>
      </c>
    </row>
    <row r="109" spans="1:6" ht="26.4" x14ac:dyDescent="0.3">
      <c r="A109" s="10"/>
      <c r="D109" s="33" t="s">
        <v>101</v>
      </c>
      <c r="E109" s="28">
        <v>472032</v>
      </c>
      <c r="F109" s="30">
        <f t="shared" si="1"/>
        <v>5.2781291677299184E-4</v>
      </c>
    </row>
    <row r="110" spans="1:6" ht="26.4" x14ac:dyDescent="0.3">
      <c r="A110" s="10"/>
      <c r="D110" s="33" t="s">
        <v>102</v>
      </c>
      <c r="E110" s="28">
        <v>996042.5</v>
      </c>
      <c r="F110" s="30">
        <f t="shared" si="1"/>
        <v>1.1137467314818968E-3</v>
      </c>
    </row>
    <row r="111" spans="1:6" ht="26.4" x14ac:dyDescent="0.3">
      <c r="A111" s="10"/>
      <c r="D111" s="33" t="s">
        <v>103</v>
      </c>
      <c r="E111" s="28">
        <v>17433564</v>
      </c>
      <c r="F111" s="30">
        <f t="shared" si="1"/>
        <v>1.9493721325225043E-2</v>
      </c>
    </row>
    <row r="112" spans="1:6" ht="26.4" x14ac:dyDescent="0.3">
      <c r="A112" s="10"/>
      <c r="D112" s="33" t="s">
        <v>104</v>
      </c>
      <c r="E112" s="28">
        <v>31208184</v>
      </c>
      <c r="F112" s="30">
        <f t="shared" si="1"/>
        <v>3.4896114297819254E-2</v>
      </c>
    </row>
    <row r="113" spans="1:6" ht="26.4" x14ac:dyDescent="0.3">
      <c r="A113" s="10"/>
      <c r="D113" s="33" t="s">
        <v>105</v>
      </c>
      <c r="E113" s="37">
        <v>-132918403</v>
      </c>
      <c r="F113" s="30">
        <f t="shared" si="1"/>
        <v>-0.14862562279726374</v>
      </c>
    </row>
    <row r="114" spans="1:6" ht="26.4" x14ac:dyDescent="0.3">
      <c r="A114" s="10"/>
      <c r="D114" s="50" t="s">
        <v>106</v>
      </c>
      <c r="E114" s="56">
        <f>SUM(E115:E116)</f>
        <v>249988523</v>
      </c>
      <c r="F114" s="56">
        <f t="shared" si="1"/>
        <v>0.27953014093197531</v>
      </c>
    </row>
    <row r="115" spans="1:6" x14ac:dyDescent="0.3">
      <c r="A115" s="10"/>
      <c r="D115" s="33" t="s">
        <v>107</v>
      </c>
      <c r="E115" s="28">
        <v>248868148</v>
      </c>
      <c r="F115" s="30">
        <f t="shared" si="1"/>
        <v>0.27827736909313905</v>
      </c>
    </row>
    <row r="116" spans="1:6" ht="26.4" x14ac:dyDescent="0.3">
      <c r="D116" s="33" t="s">
        <v>108</v>
      </c>
      <c r="E116" s="28">
        <v>1120375</v>
      </c>
      <c r="F116" s="30">
        <f t="shared" si="1"/>
        <v>1.2527718388362248E-3</v>
      </c>
    </row>
    <row r="117" spans="1:6" x14ac:dyDescent="0.3">
      <c r="A117" s="10"/>
      <c r="D117" s="50" t="s">
        <v>109</v>
      </c>
      <c r="E117" s="53">
        <f>SUM(E118:E124)</f>
        <v>1427614</v>
      </c>
      <c r="F117" s="53">
        <f t="shared" si="1"/>
        <v>1.5963178542258958E-3</v>
      </c>
    </row>
    <row r="118" spans="1:6" ht="26.4" x14ac:dyDescent="0.3">
      <c r="A118" s="10"/>
      <c r="D118" s="33" t="s">
        <v>110</v>
      </c>
      <c r="E118" s="28">
        <v>1024204</v>
      </c>
      <c r="F118" s="30">
        <f t="shared" si="1"/>
        <v>1.1452361293525976E-3</v>
      </c>
    </row>
    <row r="119" spans="1:6" ht="26.4" x14ac:dyDescent="0.3">
      <c r="A119" s="10"/>
      <c r="D119" s="27" t="s">
        <v>111</v>
      </c>
      <c r="E119" s="32">
        <v>22896</v>
      </c>
      <c r="F119" s="30">
        <f t="shared" si="1"/>
        <v>2.5601663748293383E-5</v>
      </c>
    </row>
    <row r="120" spans="1:6" ht="26.4" x14ac:dyDescent="0.3">
      <c r="A120" s="10"/>
      <c r="D120" s="33" t="s">
        <v>112</v>
      </c>
      <c r="E120" s="28">
        <v>57250</v>
      </c>
      <c r="F120" s="30">
        <f t="shared" si="1"/>
        <v>6.4015341089701096E-5</v>
      </c>
    </row>
    <row r="121" spans="1:6" ht="26.4" x14ac:dyDescent="0.3">
      <c r="A121" s="10"/>
      <c r="D121" s="33" t="s">
        <v>113</v>
      </c>
      <c r="E121" s="28">
        <v>138673</v>
      </c>
      <c r="F121" s="30">
        <f t="shared" si="1"/>
        <v>1.5506025143986236E-4</v>
      </c>
    </row>
    <row r="122" spans="1:6" ht="26.4" x14ac:dyDescent="0.3">
      <c r="A122" s="10"/>
      <c r="D122" s="33" t="s">
        <v>114</v>
      </c>
      <c r="E122" s="28">
        <v>33312</v>
      </c>
      <c r="F122" s="30">
        <f t="shared" si="1"/>
        <v>3.7248542224980315E-5</v>
      </c>
    </row>
    <row r="123" spans="1:6" ht="26.4" x14ac:dyDescent="0.3">
      <c r="A123" s="10"/>
      <c r="D123" s="33" t="s">
        <v>115</v>
      </c>
      <c r="E123" s="28">
        <v>89526</v>
      </c>
      <c r="F123" s="30">
        <f t="shared" si="1"/>
        <v>1.001054572296346E-4</v>
      </c>
    </row>
    <row r="124" spans="1:6" ht="26.4" x14ac:dyDescent="0.3">
      <c r="A124" s="10"/>
      <c r="D124" s="33" t="s">
        <v>116</v>
      </c>
      <c r="E124" s="28">
        <v>61753</v>
      </c>
      <c r="F124" s="30">
        <f t="shared" si="1"/>
        <v>6.9050469140826404E-5</v>
      </c>
    </row>
    <row r="125" spans="1:6" ht="26.4" x14ac:dyDescent="0.3">
      <c r="A125" s="10"/>
      <c r="D125" s="50" t="s">
        <v>117</v>
      </c>
      <c r="E125" s="53">
        <f>SUM(E126:E138)</f>
        <v>174263980.19999999</v>
      </c>
      <c r="F125" s="53">
        <f t="shared" si="1"/>
        <v>0.19485708527776274</v>
      </c>
    </row>
    <row r="126" spans="1:6" ht="26.4" x14ac:dyDescent="0.3">
      <c r="A126" s="10"/>
      <c r="D126" s="33" t="s">
        <v>118</v>
      </c>
      <c r="E126" s="28">
        <v>42970603</v>
      </c>
      <c r="F126" s="30">
        <f t="shared" si="1"/>
        <v>4.8048520661574376E-2</v>
      </c>
    </row>
    <row r="127" spans="1:6" ht="26.4" x14ac:dyDescent="0.3">
      <c r="A127" s="10"/>
      <c r="D127" s="33" t="s">
        <v>119</v>
      </c>
      <c r="E127" s="28">
        <v>79165674</v>
      </c>
      <c r="F127" s="30">
        <f t="shared" si="1"/>
        <v>8.852083185512806E-2</v>
      </c>
    </row>
    <row r="128" spans="1:6" ht="26.4" x14ac:dyDescent="0.3">
      <c r="A128" s="10"/>
      <c r="D128" s="33" t="s">
        <v>120</v>
      </c>
      <c r="E128" s="28">
        <v>1986</v>
      </c>
      <c r="F128" s="30">
        <f t="shared" si="1"/>
        <v>2.220689386971989E-6</v>
      </c>
    </row>
    <row r="129" spans="1:6" x14ac:dyDescent="0.3">
      <c r="A129" s="10"/>
      <c r="D129" s="33" t="s">
        <v>121</v>
      </c>
      <c r="E129" s="28">
        <v>248</v>
      </c>
      <c r="F129" s="30">
        <f t="shared" si="1"/>
        <v>2.7730663039730778E-7</v>
      </c>
    </row>
    <row r="130" spans="1:6" x14ac:dyDescent="0.3">
      <c r="A130" s="10"/>
      <c r="D130" s="33" t="s">
        <v>122</v>
      </c>
      <c r="E130" s="28">
        <v>2365908</v>
      </c>
      <c r="F130" s="30">
        <f t="shared" si="1"/>
        <v>2.6454918359275553E-3</v>
      </c>
    </row>
    <row r="131" spans="1:6" x14ac:dyDescent="0.3">
      <c r="A131" s="10"/>
      <c r="D131" s="33" t="s">
        <v>123</v>
      </c>
      <c r="E131" s="28">
        <v>25980931</v>
      </c>
      <c r="F131" s="30">
        <f t="shared" si="1"/>
        <v>2.9051146895947403E-2</v>
      </c>
    </row>
    <row r="132" spans="1:6" x14ac:dyDescent="0.3">
      <c r="A132" s="10"/>
      <c r="D132" s="33" t="s">
        <v>124</v>
      </c>
      <c r="E132" s="28">
        <v>23583600</v>
      </c>
      <c r="F132" s="30">
        <f t="shared" si="1"/>
        <v>2.6370518744507854E-2</v>
      </c>
    </row>
    <row r="133" spans="1:6" ht="26.4" x14ac:dyDescent="0.3">
      <c r="A133" s="10"/>
      <c r="D133" s="33" t="s">
        <v>125</v>
      </c>
      <c r="E133" s="28">
        <v>186666</v>
      </c>
      <c r="F133" s="30">
        <f t="shared" si="1"/>
        <v>2.0872467528122523E-4</v>
      </c>
    </row>
    <row r="134" spans="1:6" ht="26.4" x14ac:dyDescent="0.3">
      <c r="A134" s="10"/>
      <c r="D134" s="33" t="s">
        <v>126</v>
      </c>
      <c r="E134" s="28">
        <v>124</v>
      </c>
      <c r="F134" s="30">
        <f t="shared" si="1"/>
        <v>1.3865331519865389E-7</v>
      </c>
    </row>
    <row r="135" spans="1:6" x14ac:dyDescent="0.3">
      <c r="A135" s="10"/>
      <c r="D135" s="33" t="s">
        <v>127</v>
      </c>
      <c r="E135" s="28">
        <v>480</v>
      </c>
      <c r="F135" s="30">
        <f t="shared" si="1"/>
        <v>5.3672251044640214E-7</v>
      </c>
    </row>
    <row r="136" spans="1:6" ht="26.4" x14ac:dyDescent="0.3">
      <c r="A136" s="10"/>
      <c r="D136" s="33" t="s">
        <v>128</v>
      </c>
      <c r="E136" s="28">
        <v>962.2</v>
      </c>
      <c r="F136" s="30">
        <f t="shared" si="1"/>
        <v>1.0759049990656838E-6</v>
      </c>
    </row>
    <row r="137" spans="1:6" ht="26.4" x14ac:dyDescent="0.3">
      <c r="A137" s="10"/>
      <c r="D137" s="33" t="s">
        <v>129</v>
      </c>
      <c r="E137" s="28">
        <v>5513</v>
      </c>
      <c r="F137" s="30">
        <f t="shared" si="1"/>
        <v>6.1644816668562819E-6</v>
      </c>
    </row>
    <row r="138" spans="1:6" ht="26.4" x14ac:dyDescent="0.3">
      <c r="D138" s="33" t="s">
        <v>130</v>
      </c>
      <c r="E138" s="28">
        <v>1285</v>
      </c>
      <c r="F138" s="30">
        <f t="shared" si="1"/>
        <v>1.436850887340889E-6</v>
      </c>
    </row>
    <row r="139" spans="1:6" ht="26.4" x14ac:dyDescent="0.3">
      <c r="D139" s="50" t="s">
        <v>131</v>
      </c>
      <c r="E139" s="53">
        <f>SUM(E140:E158)</f>
        <v>138108703.10000002</v>
      </c>
      <c r="F139" s="53">
        <f t="shared" si="1"/>
        <v>0.1544292705048517</v>
      </c>
    </row>
    <row r="140" spans="1:6" ht="26.4" x14ac:dyDescent="0.3">
      <c r="D140" s="33" t="s">
        <v>132</v>
      </c>
      <c r="E140" s="38">
        <v>3552207.7</v>
      </c>
      <c r="F140" s="30">
        <f t="shared" si="1"/>
        <v>3.9719788216063335E-3</v>
      </c>
    </row>
    <row r="141" spans="1:6" x14ac:dyDescent="0.3">
      <c r="D141" s="33" t="s">
        <v>133</v>
      </c>
      <c r="E141" s="38">
        <v>67888.600000000006</v>
      </c>
      <c r="F141" s="30">
        <f t="shared" ref="F141:F204" si="2">+(E141/$E$11)*100</f>
        <v>7.591112463060755E-5</v>
      </c>
    </row>
    <row r="142" spans="1:6" ht="26.4" x14ac:dyDescent="0.3">
      <c r="D142" s="33" t="s">
        <v>134</v>
      </c>
      <c r="E142" s="38">
        <v>114928297.5</v>
      </c>
      <c r="F142" s="30">
        <f t="shared" si="2"/>
        <v>0.12850959240735618</v>
      </c>
    </row>
    <row r="143" spans="1:6" x14ac:dyDescent="0.3">
      <c r="D143" s="33" t="s">
        <v>135</v>
      </c>
      <c r="E143" s="38">
        <v>4750516</v>
      </c>
      <c r="F143" s="30">
        <f t="shared" si="2"/>
        <v>5.3118934863245846E-3</v>
      </c>
    </row>
    <row r="144" spans="1:6" ht="26.4" x14ac:dyDescent="0.3">
      <c r="D144" s="33" t="s">
        <v>136</v>
      </c>
      <c r="E144" s="38">
        <v>617405</v>
      </c>
      <c r="F144" s="30">
        <f t="shared" si="2"/>
        <v>6.903649199211686E-4</v>
      </c>
    </row>
    <row r="145" spans="1:6" x14ac:dyDescent="0.3">
      <c r="D145" s="33" t="s">
        <v>137</v>
      </c>
      <c r="E145" s="38">
        <v>8850</v>
      </c>
      <c r="F145" s="30">
        <f t="shared" si="2"/>
        <v>9.8958212863555409E-6</v>
      </c>
    </row>
    <row r="146" spans="1:6" ht="21" customHeight="1" x14ac:dyDescent="0.3">
      <c r="A146" s="10"/>
      <c r="C146" s="16"/>
      <c r="D146" s="33" t="s">
        <v>138</v>
      </c>
      <c r="E146" s="38">
        <v>15109906</v>
      </c>
      <c r="F146" s="30">
        <f t="shared" si="2"/>
        <v>1.6895472251935741E-2</v>
      </c>
    </row>
    <row r="147" spans="1:6" ht="26.4" x14ac:dyDescent="0.3">
      <c r="A147" s="10"/>
      <c r="C147" s="16"/>
      <c r="D147" s="33" t="s">
        <v>139</v>
      </c>
      <c r="E147" s="38">
        <v>53327</v>
      </c>
      <c r="F147" s="30">
        <f t="shared" si="2"/>
        <v>5.962875273869852E-5</v>
      </c>
    </row>
    <row r="148" spans="1:6" ht="26.4" x14ac:dyDescent="0.3">
      <c r="A148" s="10"/>
      <c r="C148" s="16"/>
      <c r="D148" s="33" t="s">
        <v>140</v>
      </c>
      <c r="E148" s="38">
        <v>38</v>
      </c>
      <c r="F148" s="30">
        <f t="shared" si="2"/>
        <v>4.2490532077006839E-8</v>
      </c>
    </row>
    <row r="149" spans="1:6" ht="29.25" customHeight="1" x14ac:dyDescent="0.3">
      <c r="A149" s="10"/>
      <c r="C149" s="16"/>
      <c r="D149" s="33" t="s">
        <v>141</v>
      </c>
      <c r="E149" s="38">
        <v>872329</v>
      </c>
      <c r="F149" s="30">
        <f t="shared" si="2"/>
        <v>9.7541377253166576E-4</v>
      </c>
    </row>
    <row r="150" spans="1:6" ht="26.4" x14ac:dyDescent="0.3">
      <c r="A150" s="10"/>
      <c r="C150" s="16"/>
      <c r="D150" s="33" t="s">
        <v>142</v>
      </c>
      <c r="E150" s="38">
        <v>1201146.8</v>
      </c>
      <c r="F150" s="30">
        <f t="shared" si="2"/>
        <v>1.3430885956472137E-3</v>
      </c>
    </row>
    <row r="151" spans="1:6" ht="26.4" x14ac:dyDescent="0.3">
      <c r="A151" s="10"/>
      <c r="C151" s="16"/>
      <c r="D151" s="33" t="s">
        <v>143</v>
      </c>
      <c r="E151" s="38">
        <v>355828</v>
      </c>
      <c r="F151" s="30">
        <f t="shared" si="2"/>
        <v>3.9787686968150495E-4</v>
      </c>
    </row>
    <row r="152" spans="1:6" x14ac:dyDescent="0.3">
      <c r="A152" s="10"/>
      <c r="C152" s="16"/>
      <c r="D152" s="33" t="s">
        <v>144</v>
      </c>
      <c r="E152" s="38">
        <v>1104446.5</v>
      </c>
      <c r="F152" s="30">
        <f t="shared" si="2"/>
        <v>1.2349610377786297E-3</v>
      </c>
    </row>
    <row r="153" spans="1:6" x14ac:dyDescent="0.3">
      <c r="A153" s="10"/>
      <c r="C153" s="16"/>
      <c r="D153" s="33" t="s">
        <v>145</v>
      </c>
      <c r="E153" s="38">
        <v>4216</v>
      </c>
      <c r="F153" s="30">
        <f t="shared" si="2"/>
        <v>4.7142127167542325E-6</v>
      </c>
    </row>
    <row r="154" spans="1:6" ht="26.4" x14ac:dyDescent="0.3">
      <c r="A154" s="10"/>
      <c r="C154" s="16"/>
      <c r="D154" s="33" t="s">
        <v>146</v>
      </c>
      <c r="E154" s="38">
        <v>29551</v>
      </c>
      <c r="F154" s="30">
        <f t="shared" si="2"/>
        <v>3.30430977212534E-5</v>
      </c>
    </row>
    <row r="155" spans="1:6" ht="24.75" customHeight="1" x14ac:dyDescent="0.3">
      <c r="A155" s="10"/>
      <c r="C155" s="16"/>
      <c r="D155" s="33" t="s">
        <v>147</v>
      </c>
      <c r="E155" s="38">
        <v>22269</v>
      </c>
      <c r="F155" s="30">
        <f t="shared" si="2"/>
        <v>2.490056996902277E-5</v>
      </c>
    </row>
    <row r="156" spans="1:6" ht="26.4" x14ac:dyDescent="0.3">
      <c r="A156" s="10"/>
      <c r="C156" s="16"/>
      <c r="D156" s="33" t="s">
        <v>148</v>
      </c>
      <c r="E156" s="36">
        <v>-4569519</v>
      </c>
      <c r="F156" s="30">
        <f t="shared" si="2"/>
        <v>-5.1095077275261115E-3</v>
      </c>
    </row>
    <row r="157" spans="1:6" ht="29.25" customHeight="1" x14ac:dyDescent="0.3">
      <c r="A157" s="10"/>
      <c r="C157" s="16"/>
      <c r="D157" s="33" t="s">
        <v>149</v>
      </c>
      <c r="E157" s="32">
        <v>0</v>
      </c>
      <c r="F157" s="30">
        <v>2.490056996902277E-5</v>
      </c>
    </row>
    <row r="158" spans="1:6" ht="29.25" customHeight="1" x14ac:dyDescent="0.3">
      <c r="A158" s="10"/>
      <c r="C158" s="16"/>
      <c r="D158" s="33" t="s">
        <v>150</v>
      </c>
      <c r="E158" s="32">
        <v>0</v>
      </c>
      <c r="F158" s="30">
        <v>2.490056996902277E-5</v>
      </c>
    </row>
    <row r="159" spans="1:6" ht="25.5" customHeight="1" x14ac:dyDescent="0.3">
      <c r="A159" s="10"/>
      <c r="C159" s="16"/>
      <c r="D159" s="50" t="s">
        <v>151</v>
      </c>
      <c r="E159" s="51">
        <f>SUM(E160:E168)</f>
        <v>5644841.3799999999</v>
      </c>
      <c r="F159" s="51">
        <f t="shared" si="2"/>
        <v>6.3119029928027778E-3</v>
      </c>
    </row>
    <row r="160" spans="1:6" x14ac:dyDescent="0.3">
      <c r="A160" s="10"/>
      <c r="C160" s="16"/>
      <c r="D160" s="33" t="s">
        <v>152</v>
      </c>
      <c r="E160" s="28">
        <v>1057310.08</v>
      </c>
      <c r="F160" s="30">
        <f t="shared" si="2"/>
        <v>1.1822544176205967E-3</v>
      </c>
    </row>
    <row r="161" spans="1:6" ht="16.5" customHeight="1" x14ac:dyDescent="0.3">
      <c r="A161" s="10"/>
      <c r="C161" s="16"/>
      <c r="D161" s="33" t="s">
        <v>153</v>
      </c>
      <c r="E161" s="28">
        <v>1418058</v>
      </c>
      <c r="F161" s="30">
        <f t="shared" si="2"/>
        <v>1.5856326035804252E-3</v>
      </c>
    </row>
    <row r="162" spans="1:6" x14ac:dyDescent="0.3">
      <c r="A162" s="10"/>
      <c r="C162" s="16"/>
      <c r="D162" s="33" t="s">
        <v>154</v>
      </c>
      <c r="E162" s="28">
        <v>68209.5</v>
      </c>
      <c r="F162" s="30">
        <f t="shared" si="2"/>
        <v>7.6269945992278894E-5</v>
      </c>
    </row>
    <row r="163" spans="1:6" x14ac:dyDescent="0.3">
      <c r="A163" s="10"/>
      <c r="C163" s="16"/>
      <c r="D163" s="33" t="s">
        <v>155</v>
      </c>
      <c r="E163" s="28">
        <v>74102</v>
      </c>
      <c r="F163" s="30">
        <f t="shared" si="2"/>
        <v>8.2858773893956865E-5</v>
      </c>
    </row>
    <row r="164" spans="1:6" x14ac:dyDescent="0.3">
      <c r="A164" s="10"/>
      <c r="C164" s="16"/>
      <c r="D164" s="33" t="s">
        <v>156</v>
      </c>
      <c r="E164" s="28">
        <v>28032.799999999999</v>
      </c>
      <c r="F164" s="30">
        <f t="shared" si="2"/>
        <v>3.1345489147587295E-5</v>
      </c>
    </row>
    <row r="165" spans="1:6" ht="26.4" x14ac:dyDescent="0.3">
      <c r="A165" s="10"/>
      <c r="C165" s="17"/>
      <c r="D165" s="33" t="s">
        <v>157</v>
      </c>
      <c r="E165" s="28">
        <v>2286</v>
      </c>
      <c r="F165" s="30">
        <f t="shared" si="2"/>
        <v>2.5561409560009905E-6</v>
      </c>
    </row>
    <row r="166" spans="1:6" x14ac:dyDescent="0.3">
      <c r="A166" s="10"/>
      <c r="C166" s="17"/>
      <c r="D166" s="33" t="s">
        <v>158</v>
      </c>
      <c r="E166" s="28">
        <v>2906063</v>
      </c>
      <c r="F166" s="30">
        <f t="shared" si="2"/>
        <v>3.2494779768237562E-3</v>
      </c>
    </row>
    <row r="167" spans="1:6" ht="26.4" x14ac:dyDescent="0.3">
      <c r="A167" s="10"/>
      <c r="C167" s="17"/>
      <c r="D167" s="33" t="s">
        <v>159</v>
      </c>
      <c r="E167" s="32">
        <v>0</v>
      </c>
      <c r="F167" s="30">
        <v>2.490056996902277E-5</v>
      </c>
    </row>
    <row r="168" spans="1:6" ht="26.4" x14ac:dyDescent="0.3">
      <c r="A168" s="10"/>
      <c r="C168" s="17"/>
      <c r="D168" s="33" t="s">
        <v>160</v>
      </c>
      <c r="E168" s="28">
        <v>90780</v>
      </c>
      <c r="F168" s="30">
        <f t="shared" si="2"/>
        <v>1.0150764478817582E-4</v>
      </c>
    </row>
    <row r="169" spans="1:6" x14ac:dyDescent="0.3">
      <c r="A169" s="10"/>
      <c r="C169" s="17"/>
      <c r="D169" s="50" t="s">
        <v>161</v>
      </c>
      <c r="E169" s="59">
        <f>SUM(E170:E171)</f>
        <v>229</v>
      </c>
      <c r="F169" s="59">
        <f t="shared" si="2"/>
        <v>2.5606136435880438E-7</v>
      </c>
    </row>
    <row r="170" spans="1:6" ht="19.5" customHeight="1" x14ac:dyDescent="0.3">
      <c r="A170" s="10"/>
      <c r="C170" s="17"/>
      <c r="D170" s="33" t="s">
        <v>162</v>
      </c>
      <c r="E170" s="28">
        <v>202</v>
      </c>
      <c r="F170" s="30">
        <f t="shared" si="2"/>
        <v>2.2587072314619426E-7</v>
      </c>
    </row>
    <row r="171" spans="1:6" ht="21" customHeight="1" x14ac:dyDescent="0.3">
      <c r="A171" s="10"/>
      <c r="C171" s="17"/>
      <c r="D171" s="33" t="s">
        <v>163</v>
      </c>
      <c r="E171" s="28">
        <v>27</v>
      </c>
      <c r="F171" s="30">
        <f t="shared" si="2"/>
        <v>3.0190641212610124E-8</v>
      </c>
    </row>
    <row r="172" spans="1:6" ht="24.75" customHeight="1" x14ac:dyDescent="0.3">
      <c r="A172" s="10"/>
      <c r="C172" s="17"/>
      <c r="D172" s="50" t="s">
        <v>164</v>
      </c>
      <c r="E172" s="59">
        <f>SUM(E173)</f>
        <v>49317.33</v>
      </c>
      <c r="F172" s="59">
        <f t="shared" si="2"/>
        <v>5.5145252429403465E-5</v>
      </c>
    </row>
    <row r="173" spans="1:6" ht="26.4" x14ac:dyDescent="0.3">
      <c r="A173" s="10"/>
      <c r="C173" s="17"/>
      <c r="D173" s="33" t="s">
        <v>164</v>
      </c>
      <c r="E173" s="28">
        <v>49317.33</v>
      </c>
      <c r="F173" s="30">
        <f t="shared" si="2"/>
        <v>5.5145252429403465E-5</v>
      </c>
    </row>
    <row r="174" spans="1:6" ht="16.5" customHeight="1" x14ac:dyDescent="0.3">
      <c r="A174" s="10"/>
      <c r="C174" s="17"/>
      <c r="D174" s="33" t="s">
        <v>165</v>
      </c>
      <c r="E174" s="32">
        <v>0</v>
      </c>
      <c r="F174" s="30">
        <v>5.5145252429403465E-5</v>
      </c>
    </row>
    <row r="175" spans="1:6" x14ac:dyDescent="0.3">
      <c r="A175" s="10"/>
      <c r="C175" s="17"/>
      <c r="D175" s="50" t="s">
        <v>166</v>
      </c>
      <c r="E175" s="53">
        <f>SUM(E176:E240)</f>
        <v>29600753.66</v>
      </c>
      <c r="F175" s="53">
        <f t="shared" si="2"/>
        <v>3.3098730865626522E-2</v>
      </c>
    </row>
    <row r="176" spans="1:6" ht="26.4" x14ac:dyDescent="0.3">
      <c r="A176" s="10"/>
      <c r="C176" s="17"/>
      <c r="D176" s="39" t="s">
        <v>167</v>
      </c>
      <c r="E176" s="28">
        <v>1495</v>
      </c>
      <c r="F176" s="30">
        <f t="shared" si="2"/>
        <v>1.6716669856611901E-6</v>
      </c>
    </row>
    <row r="177" spans="1:6" ht="26.4" x14ac:dyDescent="0.3">
      <c r="A177" s="10"/>
      <c r="C177" s="17"/>
      <c r="D177" s="39" t="s">
        <v>168</v>
      </c>
      <c r="E177" s="28">
        <v>10549</v>
      </c>
      <c r="F177" s="30">
        <f t="shared" si="2"/>
        <v>1.1795595338956452E-5</v>
      </c>
    </row>
    <row r="178" spans="1:6" x14ac:dyDescent="0.3">
      <c r="A178" s="10"/>
      <c r="C178" s="17"/>
      <c r="D178" s="39" t="s">
        <v>169</v>
      </c>
      <c r="E178" s="28">
        <v>98874.66</v>
      </c>
      <c r="F178" s="30">
        <f t="shared" si="2"/>
        <v>1.1055886611403014E-4</v>
      </c>
    </row>
    <row r="179" spans="1:6" ht="12.75" customHeight="1" x14ac:dyDescent="0.3">
      <c r="A179" s="10"/>
      <c r="C179" s="17"/>
      <c r="D179" s="39" t="s">
        <v>170</v>
      </c>
      <c r="E179" s="28">
        <v>1274</v>
      </c>
      <c r="F179" s="30">
        <f t="shared" si="2"/>
        <v>1.4245509964764924E-6</v>
      </c>
    </row>
    <row r="180" spans="1:6" ht="26.4" x14ac:dyDescent="0.3">
      <c r="A180" s="10"/>
      <c r="C180" s="17"/>
      <c r="D180" s="39" t="s">
        <v>171</v>
      </c>
      <c r="E180" s="32">
        <v>9911</v>
      </c>
      <c r="F180" s="30">
        <f t="shared" si="2"/>
        <v>1.1082201668821442E-5</v>
      </c>
    </row>
    <row r="181" spans="1:6" ht="26.4" x14ac:dyDescent="0.3">
      <c r="A181" s="10"/>
      <c r="C181" s="17"/>
      <c r="D181" s="39" t="s">
        <v>172</v>
      </c>
      <c r="E181" s="28">
        <v>128843</v>
      </c>
      <c r="F181" s="30">
        <f t="shared" si="2"/>
        <v>1.4406862169467875E-4</v>
      </c>
    </row>
    <row r="182" spans="1:6" ht="26.4" x14ac:dyDescent="0.3">
      <c r="A182" s="10"/>
      <c r="C182" s="17"/>
      <c r="D182" s="39" t="s">
        <v>173</v>
      </c>
      <c r="E182" s="28">
        <v>1983</v>
      </c>
      <c r="F182" s="30">
        <f t="shared" si="2"/>
        <v>2.2173348712816993E-6</v>
      </c>
    </row>
    <row r="183" spans="1:6" ht="26.4" x14ac:dyDescent="0.3">
      <c r="A183" s="10"/>
      <c r="C183" s="17"/>
      <c r="D183" s="39" t="s">
        <v>174</v>
      </c>
      <c r="E183" s="28">
        <v>6071433</v>
      </c>
      <c r="F183" s="30">
        <f t="shared" si="2"/>
        <v>6.7889057536815222E-3</v>
      </c>
    </row>
    <row r="184" spans="1:6" ht="26.4" x14ac:dyDescent="0.3">
      <c r="A184" s="10"/>
      <c r="C184" s="17"/>
      <c r="D184" s="39" t="s">
        <v>175</v>
      </c>
      <c r="E184" s="28">
        <v>5964</v>
      </c>
      <c r="F184" s="30">
        <f t="shared" si="2"/>
        <v>6.6687771922965478E-6</v>
      </c>
    </row>
    <row r="185" spans="1:6" ht="15" customHeight="1" x14ac:dyDescent="0.3">
      <c r="A185" s="10"/>
      <c r="C185" s="17"/>
      <c r="D185" s="39" t="s">
        <v>176</v>
      </c>
      <c r="E185" s="28">
        <v>315456</v>
      </c>
      <c r="F185" s="30">
        <f t="shared" si="2"/>
        <v>3.5273403386537551E-4</v>
      </c>
    </row>
    <row r="186" spans="1:6" ht="14.25" customHeight="1" x14ac:dyDescent="0.3">
      <c r="A186" s="10"/>
      <c r="C186" s="17"/>
      <c r="D186" s="39" t="s">
        <v>177</v>
      </c>
      <c r="E186" s="28">
        <v>40</v>
      </c>
      <c r="F186" s="30">
        <f t="shared" si="2"/>
        <v>4.4726875870533516E-8</v>
      </c>
    </row>
    <row r="187" spans="1:6" ht="26.4" x14ac:dyDescent="0.3">
      <c r="A187" s="10"/>
      <c r="C187" s="17"/>
      <c r="D187" s="39" t="s">
        <v>178</v>
      </c>
      <c r="E187" s="28">
        <v>5174</v>
      </c>
      <c r="F187" s="30">
        <f t="shared" si="2"/>
        <v>5.7854213938535107E-6</v>
      </c>
    </row>
    <row r="188" spans="1:6" ht="26.4" x14ac:dyDescent="0.3">
      <c r="A188" s="10"/>
      <c r="C188" s="17"/>
      <c r="D188" s="39" t="s">
        <v>179</v>
      </c>
      <c r="E188" s="28">
        <v>2596381</v>
      </c>
      <c r="F188" s="30">
        <f t="shared" si="2"/>
        <v>2.9032002674902919E-3</v>
      </c>
    </row>
    <row r="189" spans="1:6" ht="26.4" x14ac:dyDescent="0.3">
      <c r="A189" s="10"/>
      <c r="C189" s="18"/>
      <c r="D189" s="39" t="s">
        <v>180</v>
      </c>
      <c r="E189" s="28">
        <v>111557</v>
      </c>
      <c r="F189" s="30">
        <f t="shared" si="2"/>
        <v>1.2473990228722769E-4</v>
      </c>
    </row>
    <row r="190" spans="1:6" x14ac:dyDescent="0.3">
      <c r="A190" s="10"/>
      <c r="C190" s="17"/>
      <c r="D190" s="39" t="s">
        <v>181</v>
      </c>
      <c r="E190" s="28">
        <v>5824</v>
      </c>
      <c r="F190" s="30">
        <f t="shared" si="2"/>
        <v>6.5122331267496803E-6</v>
      </c>
    </row>
    <row r="191" spans="1:6" ht="26.4" x14ac:dyDescent="0.3">
      <c r="A191" s="10"/>
      <c r="C191" s="17"/>
      <c r="D191" s="39" t="s">
        <v>182</v>
      </c>
      <c r="E191" s="28">
        <v>29230</v>
      </c>
      <c r="F191" s="30">
        <f t="shared" si="2"/>
        <v>3.2684164542392367E-5</v>
      </c>
    </row>
    <row r="192" spans="1:6" x14ac:dyDescent="0.3">
      <c r="A192" s="10"/>
      <c r="C192" s="17"/>
      <c r="D192" s="39" t="s">
        <v>183</v>
      </c>
      <c r="E192" s="28">
        <v>172</v>
      </c>
      <c r="F192" s="30">
        <f t="shared" si="2"/>
        <v>1.9232556624329411E-7</v>
      </c>
    </row>
    <row r="193" spans="1:6" ht="26.4" x14ac:dyDescent="0.3">
      <c r="A193" s="10"/>
      <c r="C193" s="17"/>
      <c r="D193" s="39" t="s">
        <v>184</v>
      </c>
      <c r="E193" s="28">
        <v>390985</v>
      </c>
      <c r="F193" s="30">
        <f t="shared" si="2"/>
        <v>4.3718843905601369E-4</v>
      </c>
    </row>
    <row r="194" spans="1:6" ht="26.4" x14ac:dyDescent="0.3">
      <c r="A194" s="10"/>
      <c r="C194" s="17"/>
      <c r="D194" s="39" t="s">
        <v>185</v>
      </c>
      <c r="E194" s="30">
        <v>-263907</v>
      </c>
      <c r="F194" s="30">
        <f t="shared" si="2"/>
        <v>-2.9509339075912223E-4</v>
      </c>
    </row>
    <row r="195" spans="1:6" ht="26.4" x14ac:dyDescent="0.3">
      <c r="A195" s="10"/>
      <c r="C195" s="17"/>
      <c r="D195" s="39" t="s">
        <v>186</v>
      </c>
      <c r="E195" s="32">
        <v>92862</v>
      </c>
      <c r="F195" s="30">
        <f t="shared" si="2"/>
        <v>1.0383567867723709E-4</v>
      </c>
    </row>
    <row r="196" spans="1:6" ht="26.4" x14ac:dyDescent="0.3">
      <c r="A196" s="10"/>
      <c r="C196" s="17"/>
      <c r="D196" s="39" t="s">
        <v>187</v>
      </c>
      <c r="E196" s="28">
        <v>120681</v>
      </c>
      <c r="F196" s="30">
        <f t="shared" si="2"/>
        <v>1.3494210267329639E-4</v>
      </c>
    </row>
    <row r="197" spans="1:6" ht="16.5" customHeight="1" x14ac:dyDescent="0.3">
      <c r="A197" s="10"/>
      <c r="C197" s="17"/>
      <c r="D197" s="39" t="s">
        <v>188</v>
      </c>
      <c r="E197" s="28">
        <v>40227</v>
      </c>
      <c r="F197" s="30">
        <f t="shared" si="2"/>
        <v>4.4980700891098794E-5</v>
      </c>
    </row>
    <row r="198" spans="1:6" ht="15.75" customHeight="1" x14ac:dyDescent="0.3">
      <c r="A198" s="10"/>
      <c r="C198" s="17"/>
      <c r="D198" s="39" t="s">
        <v>189</v>
      </c>
      <c r="E198" s="28">
        <v>137781</v>
      </c>
      <c r="F198" s="30">
        <f t="shared" si="2"/>
        <v>1.5406284210794946E-4</v>
      </c>
    </row>
    <row r="199" spans="1:6" ht="26.4" x14ac:dyDescent="0.3">
      <c r="A199" s="10"/>
      <c r="C199" s="17"/>
      <c r="D199" s="39" t="s">
        <v>190</v>
      </c>
      <c r="E199" s="28">
        <v>1488</v>
      </c>
      <c r="F199" s="30">
        <f t="shared" si="2"/>
        <v>1.6638397823838469E-6</v>
      </c>
    </row>
    <row r="200" spans="1:6" ht="26.4" x14ac:dyDescent="0.3">
      <c r="A200" s="10"/>
      <c r="C200" s="18"/>
      <c r="D200" s="39" t="s">
        <v>191</v>
      </c>
      <c r="E200" s="28">
        <v>2940</v>
      </c>
      <c r="F200" s="30">
        <f t="shared" si="2"/>
        <v>3.2874253764842138E-6</v>
      </c>
    </row>
    <row r="201" spans="1:6" x14ac:dyDescent="0.3">
      <c r="A201" s="10"/>
      <c r="C201" s="17"/>
      <c r="D201" s="39" t="s">
        <v>192</v>
      </c>
      <c r="E201" s="28">
        <v>7110</v>
      </c>
      <c r="F201" s="30">
        <f t="shared" si="2"/>
        <v>7.9502021859873316E-6</v>
      </c>
    </row>
    <row r="202" spans="1:6" ht="26.4" x14ac:dyDescent="0.3">
      <c r="A202" s="10"/>
      <c r="C202" s="17"/>
      <c r="D202" s="39" t="s">
        <v>193</v>
      </c>
      <c r="E202" s="28">
        <v>208944</v>
      </c>
      <c r="F202" s="30">
        <f t="shared" si="2"/>
        <v>2.3363530879731887E-4</v>
      </c>
    </row>
    <row r="203" spans="1:6" ht="26.4" x14ac:dyDescent="0.3">
      <c r="A203" s="10"/>
      <c r="C203" s="17"/>
      <c r="D203" s="39" t="s">
        <v>194</v>
      </c>
      <c r="E203" s="28">
        <v>201080</v>
      </c>
      <c r="F203" s="30">
        <f t="shared" si="2"/>
        <v>2.24842005001172E-4</v>
      </c>
    </row>
    <row r="204" spans="1:6" ht="26.4" x14ac:dyDescent="0.3">
      <c r="A204" s="10"/>
      <c r="C204" s="17"/>
      <c r="D204" s="39" t="s">
        <v>195</v>
      </c>
      <c r="E204" s="28">
        <v>934088</v>
      </c>
      <c r="F204" s="30">
        <f t="shared" si="2"/>
        <v>1.0444709507038729E-3</v>
      </c>
    </row>
    <row r="205" spans="1:6" x14ac:dyDescent="0.3">
      <c r="A205" s="10"/>
      <c r="C205" s="17"/>
      <c r="D205" s="39" t="s">
        <v>196</v>
      </c>
      <c r="E205" s="28">
        <v>1357</v>
      </c>
      <c r="F205" s="30">
        <f t="shared" ref="F205:F268" si="3">+(E205/$E$11)*100</f>
        <v>1.5173592639078497E-6</v>
      </c>
    </row>
    <row r="206" spans="1:6" ht="26.4" x14ac:dyDescent="0.3">
      <c r="A206" s="10"/>
      <c r="C206" s="17"/>
      <c r="D206" s="39" t="s">
        <v>197</v>
      </c>
      <c r="E206" s="28">
        <v>353526</v>
      </c>
      <c r="F206" s="30">
        <f t="shared" si="3"/>
        <v>3.9530283797515578E-4</v>
      </c>
    </row>
    <row r="207" spans="1:6" ht="15.75" customHeight="1" x14ac:dyDescent="0.3">
      <c r="A207" s="10"/>
      <c r="C207" s="17"/>
      <c r="D207" s="39" t="s">
        <v>198</v>
      </c>
      <c r="E207" s="28">
        <v>79006</v>
      </c>
      <c r="F207" s="30">
        <f t="shared" si="3"/>
        <v>8.8342288875684281E-5</v>
      </c>
    </row>
    <row r="208" spans="1:6" ht="15" customHeight="1" x14ac:dyDescent="0.3">
      <c r="A208" s="10"/>
      <c r="C208" s="17"/>
      <c r="D208" s="39" t="s">
        <v>199</v>
      </c>
      <c r="E208" s="28">
        <v>21436</v>
      </c>
      <c r="F208" s="30">
        <f t="shared" si="3"/>
        <v>2.396913277901891E-5</v>
      </c>
    </row>
    <row r="209" spans="1:6" ht="15" customHeight="1" x14ac:dyDescent="0.3">
      <c r="A209" s="10"/>
      <c r="C209" s="17"/>
      <c r="D209" s="39" t="s">
        <v>200</v>
      </c>
      <c r="E209" s="28">
        <v>133280</v>
      </c>
      <c r="F209" s="30">
        <f t="shared" si="3"/>
        <v>1.4902995040061767E-4</v>
      </c>
    </row>
    <row r="210" spans="1:6" ht="15" customHeight="1" x14ac:dyDescent="0.3">
      <c r="A210" s="10"/>
      <c r="C210" s="17"/>
      <c r="D210" s="39" t="s">
        <v>201</v>
      </c>
      <c r="E210" s="28">
        <v>30524</v>
      </c>
      <c r="F210" s="30">
        <f t="shared" si="3"/>
        <v>3.413107897680413E-5</v>
      </c>
    </row>
    <row r="211" spans="1:6" ht="26.4" x14ac:dyDescent="0.3">
      <c r="A211" s="10"/>
      <c r="C211" s="17"/>
      <c r="D211" s="39" t="s">
        <v>202</v>
      </c>
      <c r="E211" s="28">
        <v>30</v>
      </c>
      <c r="F211" s="30">
        <f t="shared" si="3"/>
        <v>3.3545156902900134E-8</v>
      </c>
    </row>
    <row r="212" spans="1:6" ht="26.4" x14ac:dyDescent="0.3">
      <c r="A212" s="10"/>
      <c r="C212" s="17"/>
      <c r="D212" s="39" t="s">
        <v>203</v>
      </c>
      <c r="E212" s="28">
        <v>94</v>
      </c>
      <c r="F212" s="30">
        <f t="shared" si="3"/>
        <v>1.0510815829575376E-7</v>
      </c>
    </row>
    <row r="213" spans="1:6" ht="17.25" customHeight="1" x14ac:dyDescent="0.3">
      <c r="A213" s="10"/>
      <c r="C213" s="17"/>
      <c r="D213" s="39" t="s">
        <v>204</v>
      </c>
      <c r="E213" s="28">
        <v>440</v>
      </c>
      <c r="F213" s="30">
        <f t="shared" si="3"/>
        <v>4.9199563457586864E-7</v>
      </c>
    </row>
    <row r="214" spans="1:6" ht="26.4" x14ac:dyDescent="0.3">
      <c r="A214" s="10"/>
      <c r="C214" s="17"/>
      <c r="D214" s="39" t="s">
        <v>205</v>
      </c>
      <c r="E214" s="28">
        <v>479808</v>
      </c>
      <c r="F214" s="30">
        <f t="shared" si="3"/>
        <v>5.3650782144222357E-4</v>
      </c>
    </row>
    <row r="215" spans="1:6" ht="26.4" x14ac:dyDescent="0.3">
      <c r="A215" s="10"/>
      <c r="C215" s="17"/>
      <c r="D215" s="39" t="s">
        <v>206</v>
      </c>
      <c r="E215" s="28">
        <v>179622</v>
      </c>
      <c r="F215" s="30">
        <f t="shared" si="3"/>
        <v>2.008482724404243E-4</v>
      </c>
    </row>
    <row r="216" spans="1:6" ht="26.4" x14ac:dyDescent="0.3">
      <c r="A216" s="10"/>
      <c r="C216" s="17"/>
      <c r="D216" s="39" t="s">
        <v>207</v>
      </c>
      <c r="E216" s="28">
        <v>3773472</v>
      </c>
      <c r="F216" s="30">
        <f t="shared" si="3"/>
        <v>4.2193903436233467E-3</v>
      </c>
    </row>
    <row r="217" spans="1:6" ht="26.4" x14ac:dyDescent="0.3">
      <c r="A217" s="10"/>
      <c r="C217" s="17"/>
      <c r="D217" s="39" t="s">
        <v>208</v>
      </c>
      <c r="E217" s="28">
        <v>1868823</v>
      </c>
      <c r="F217" s="30">
        <f t="shared" si="3"/>
        <v>2.0896653586249514E-3</v>
      </c>
    </row>
    <row r="218" spans="1:6" ht="26.4" x14ac:dyDescent="0.3">
      <c r="A218" s="10"/>
      <c r="C218" s="17"/>
      <c r="D218" s="39" t="s">
        <v>209</v>
      </c>
      <c r="E218" s="28">
        <v>2397516</v>
      </c>
      <c r="F218" s="30">
        <f t="shared" si="3"/>
        <v>2.6808350132404512E-3</v>
      </c>
    </row>
    <row r="219" spans="1:6" ht="26.4" x14ac:dyDescent="0.3">
      <c r="A219" s="10"/>
      <c r="C219" s="17"/>
      <c r="D219" s="39" t="s">
        <v>210</v>
      </c>
      <c r="E219" s="28">
        <v>1503824</v>
      </c>
      <c r="F219" s="30">
        <f t="shared" si="3"/>
        <v>1.6815337344782298E-3</v>
      </c>
    </row>
    <row r="220" spans="1:6" x14ac:dyDescent="0.3">
      <c r="A220" s="10"/>
      <c r="C220" s="17"/>
      <c r="D220" s="39" t="s">
        <v>211</v>
      </c>
      <c r="E220" s="28">
        <v>9828</v>
      </c>
      <c r="F220" s="30">
        <f t="shared" si="3"/>
        <v>1.0989393401390085E-5</v>
      </c>
    </row>
    <row r="221" spans="1:6" ht="26.4" x14ac:dyDescent="0.3">
      <c r="A221" s="10"/>
      <c r="C221" s="17"/>
      <c r="D221" s="39" t="s">
        <v>212</v>
      </c>
      <c r="E221" s="28">
        <v>438</v>
      </c>
      <c r="F221" s="30">
        <f t="shared" si="3"/>
        <v>4.8975929078234195E-7</v>
      </c>
    </row>
    <row r="222" spans="1:6" ht="15" customHeight="1" x14ac:dyDescent="0.3">
      <c r="A222" s="10"/>
      <c r="C222" s="17"/>
      <c r="D222" s="39" t="s">
        <v>213</v>
      </c>
      <c r="E222" s="32">
        <v>0</v>
      </c>
      <c r="F222" s="30">
        <v>4.8975929078234195E-7</v>
      </c>
    </row>
    <row r="223" spans="1:6" ht="13.5" customHeight="1" x14ac:dyDescent="0.3">
      <c r="A223" s="10"/>
      <c r="C223" s="17"/>
      <c r="D223" s="39" t="s">
        <v>214</v>
      </c>
      <c r="E223" s="28">
        <v>32741</v>
      </c>
      <c r="F223" s="30">
        <f t="shared" si="3"/>
        <v>3.661006607192845E-5</v>
      </c>
    </row>
    <row r="224" spans="1:6" ht="26.4" x14ac:dyDescent="0.3">
      <c r="A224" s="10"/>
      <c r="C224" s="17"/>
      <c r="D224" s="39" t="s">
        <v>215</v>
      </c>
      <c r="E224" s="28">
        <v>735</v>
      </c>
      <c r="F224" s="30">
        <f t="shared" si="3"/>
        <v>8.2185634412105345E-7</v>
      </c>
    </row>
    <row r="225" spans="1:6" ht="26.4" x14ac:dyDescent="0.3">
      <c r="A225" s="10"/>
      <c r="C225" s="17"/>
      <c r="D225" s="39" t="s">
        <v>216</v>
      </c>
      <c r="E225" s="28">
        <v>110544</v>
      </c>
      <c r="F225" s="30">
        <f t="shared" si="3"/>
        <v>1.2360719415580645E-4</v>
      </c>
    </row>
    <row r="226" spans="1:6" ht="26.4" x14ac:dyDescent="0.3">
      <c r="A226" s="10"/>
      <c r="C226" s="17"/>
      <c r="D226" s="39" t="s">
        <v>217</v>
      </c>
      <c r="E226" s="28">
        <v>152152</v>
      </c>
      <c r="F226" s="30">
        <f t="shared" si="3"/>
        <v>1.7013209043633537E-4</v>
      </c>
    </row>
    <row r="227" spans="1:6" ht="26.4" x14ac:dyDescent="0.3">
      <c r="A227" s="10"/>
      <c r="C227" s="17"/>
      <c r="D227" s="39" t="s">
        <v>218</v>
      </c>
      <c r="E227" s="28">
        <v>1187</v>
      </c>
      <c r="F227" s="30">
        <f t="shared" si="3"/>
        <v>1.3272700414580822E-6</v>
      </c>
    </row>
    <row r="228" spans="1:6" ht="26.4" x14ac:dyDescent="0.3">
      <c r="C228" s="18"/>
      <c r="D228" s="39" t="s">
        <v>219</v>
      </c>
      <c r="E228" s="28">
        <v>19020</v>
      </c>
      <c r="F228" s="30">
        <f t="shared" si="3"/>
        <v>2.1267629476438684E-5</v>
      </c>
    </row>
    <row r="229" spans="1:6" ht="17.25" customHeight="1" x14ac:dyDescent="0.3">
      <c r="D229" s="39" t="s">
        <v>220</v>
      </c>
      <c r="E229" s="28">
        <v>13026</v>
      </c>
      <c r="F229" s="30">
        <f t="shared" si="3"/>
        <v>1.4565307127239238E-5</v>
      </c>
    </row>
    <row r="230" spans="1:6" ht="26.4" x14ac:dyDescent="0.3">
      <c r="D230" s="39" t="s">
        <v>221</v>
      </c>
      <c r="E230" s="28">
        <v>8284</v>
      </c>
      <c r="F230" s="30">
        <f t="shared" si="3"/>
        <v>9.2629359927874916E-6</v>
      </c>
    </row>
    <row r="231" spans="1:6" ht="26.4" x14ac:dyDescent="0.3">
      <c r="D231" s="39" t="s">
        <v>222</v>
      </c>
      <c r="E231" s="28">
        <v>272136</v>
      </c>
      <c r="F231" s="30">
        <f t="shared" si="3"/>
        <v>3.0429482729758773E-4</v>
      </c>
    </row>
    <row r="232" spans="1:6" ht="26.4" x14ac:dyDescent="0.3">
      <c r="D232" s="39" t="s">
        <v>223</v>
      </c>
      <c r="E232" s="28">
        <v>148575</v>
      </c>
      <c r="F232" s="30">
        <f t="shared" si="3"/>
        <v>1.6613238956161294E-4</v>
      </c>
    </row>
    <row r="233" spans="1:6" ht="26.4" x14ac:dyDescent="0.3">
      <c r="D233" s="39" t="s">
        <v>224</v>
      </c>
      <c r="E233" s="28">
        <v>5343451</v>
      </c>
      <c r="F233" s="30">
        <f t="shared" si="3"/>
        <v>5.9748967399319546E-3</v>
      </c>
    </row>
    <row r="234" spans="1:6" ht="26.4" x14ac:dyDescent="0.3">
      <c r="D234" s="39" t="s">
        <v>225</v>
      </c>
      <c r="E234" s="28">
        <v>15458</v>
      </c>
      <c r="F234" s="30">
        <f t="shared" si="3"/>
        <v>1.7284701180167676E-5</v>
      </c>
    </row>
    <row r="235" spans="1:6" ht="26.4" x14ac:dyDescent="0.3">
      <c r="D235" s="39" t="s">
        <v>226</v>
      </c>
      <c r="E235" s="28">
        <v>12465</v>
      </c>
      <c r="F235" s="30">
        <f t="shared" si="3"/>
        <v>1.3938012693155008E-5</v>
      </c>
    </row>
    <row r="236" spans="1:6" ht="26.4" x14ac:dyDescent="0.3">
      <c r="D236" s="39" t="s">
        <v>227</v>
      </c>
      <c r="E236" s="28">
        <v>563954</v>
      </c>
      <c r="F236" s="30">
        <f t="shared" si="3"/>
        <v>6.3059751386727154E-4</v>
      </c>
    </row>
    <row r="237" spans="1:6" x14ac:dyDescent="0.3">
      <c r="D237" s="39" t="s">
        <v>228</v>
      </c>
      <c r="E237" s="28">
        <v>694026</v>
      </c>
      <c r="F237" s="30">
        <f t="shared" si="3"/>
        <v>7.7604036882307232E-4</v>
      </c>
    </row>
    <row r="238" spans="1:6" x14ac:dyDescent="0.3">
      <c r="D238" s="39" t="s">
        <v>229</v>
      </c>
      <c r="E238" s="28">
        <v>13825</v>
      </c>
      <c r="F238" s="30">
        <f t="shared" si="3"/>
        <v>1.5458726472753146E-5</v>
      </c>
    </row>
    <row r="239" spans="1:6" ht="26.4" x14ac:dyDescent="0.3">
      <c r="D239" s="39" t="s">
        <v>230</v>
      </c>
      <c r="E239" s="28">
        <v>22081</v>
      </c>
      <c r="F239" s="30">
        <f t="shared" si="3"/>
        <v>2.4690353652431263E-5</v>
      </c>
    </row>
    <row r="240" spans="1:6" ht="26.4" x14ac:dyDescent="0.3">
      <c r="D240" s="39" t="s">
        <v>231</v>
      </c>
      <c r="E240" s="28">
        <v>75630</v>
      </c>
      <c r="F240" s="30">
        <f t="shared" si="3"/>
        <v>8.4567340552211246E-5</v>
      </c>
    </row>
    <row r="241" spans="1:6" x14ac:dyDescent="0.3">
      <c r="D241" s="57" t="s">
        <v>232</v>
      </c>
      <c r="E241" s="53">
        <f>SUM(E242)</f>
        <v>798194</v>
      </c>
      <c r="F241" s="53">
        <f t="shared" si="3"/>
        <v>8.9251809896511564E-4</v>
      </c>
    </row>
    <row r="242" spans="1:6" ht="26.4" x14ac:dyDescent="0.3">
      <c r="D242" s="33" t="s">
        <v>233</v>
      </c>
      <c r="E242" s="28">
        <v>798194</v>
      </c>
      <c r="F242" s="30">
        <f t="shared" si="3"/>
        <v>8.9251809896511564E-4</v>
      </c>
    </row>
    <row r="243" spans="1:6" x14ac:dyDescent="0.3">
      <c r="D243" s="50" t="s">
        <v>234</v>
      </c>
      <c r="E243" s="53">
        <f>E244+E261+E268+E292+E305+E314</f>
        <v>132474658.45999999</v>
      </c>
      <c r="F243" s="53">
        <f t="shared" si="3"/>
        <v>0.14812944012329354</v>
      </c>
    </row>
    <row r="244" spans="1:6" x14ac:dyDescent="0.3">
      <c r="D244" s="50" t="s">
        <v>235</v>
      </c>
      <c r="E244" s="53">
        <f>SUM(E245:E260)</f>
        <v>2485055.06</v>
      </c>
      <c r="F244" s="53">
        <f t="shared" si="3"/>
        <v>2.7787187300015305E-3</v>
      </c>
    </row>
    <row r="245" spans="1:6" ht="29.25" customHeight="1" x14ac:dyDescent="0.3">
      <c r="D245" s="33" t="s">
        <v>236</v>
      </c>
      <c r="E245" s="28">
        <v>31049</v>
      </c>
      <c r="F245" s="30">
        <f t="shared" si="3"/>
        <v>3.4718119222604881E-5</v>
      </c>
    </row>
    <row r="246" spans="1:6" ht="26.4" x14ac:dyDescent="0.3">
      <c r="D246" s="33" t="s">
        <v>237</v>
      </c>
      <c r="E246" s="28">
        <v>67487</v>
      </c>
      <c r="F246" s="30">
        <f t="shared" si="3"/>
        <v>7.5462066796867384E-5</v>
      </c>
    </row>
    <row r="247" spans="1:6" ht="26.4" x14ac:dyDescent="0.3">
      <c r="A247" s="10"/>
      <c r="D247" s="33" t="s">
        <v>238</v>
      </c>
      <c r="E247" s="28">
        <v>454174</v>
      </c>
      <c r="F247" s="30">
        <f t="shared" si="3"/>
        <v>5.0784460304059221E-4</v>
      </c>
    </row>
    <row r="248" spans="1:6" ht="26.4" x14ac:dyDescent="0.3">
      <c r="D248" s="33" t="s">
        <v>239</v>
      </c>
      <c r="E248" s="28">
        <v>35349</v>
      </c>
      <c r="F248" s="30">
        <f t="shared" si="3"/>
        <v>3.9526258378687234E-5</v>
      </c>
    </row>
    <row r="249" spans="1:6" ht="26.4" x14ac:dyDescent="0.3">
      <c r="D249" s="33" t="s">
        <v>240</v>
      </c>
      <c r="E249" s="28">
        <v>5876</v>
      </c>
      <c r="F249" s="30">
        <f t="shared" si="3"/>
        <v>6.5703780653813734E-6</v>
      </c>
    </row>
    <row r="250" spans="1:6" ht="24.75" customHeight="1" x14ac:dyDescent="0.3">
      <c r="D250" s="33" t="s">
        <v>241</v>
      </c>
      <c r="E250" s="28">
        <v>52878</v>
      </c>
      <c r="F250" s="30">
        <f t="shared" si="3"/>
        <v>5.9126693557051785E-5</v>
      </c>
    </row>
    <row r="251" spans="1:6" ht="24.75" customHeight="1" x14ac:dyDescent="0.3">
      <c r="D251" s="33" t="s">
        <v>242</v>
      </c>
      <c r="E251" s="28">
        <v>83154</v>
      </c>
      <c r="F251" s="30">
        <f t="shared" si="3"/>
        <v>9.2980465903458602E-5</v>
      </c>
    </row>
    <row r="252" spans="1:6" ht="26.4" x14ac:dyDescent="0.3">
      <c r="A252" s="10"/>
      <c r="D252" s="33" t="s">
        <v>243</v>
      </c>
      <c r="E252" s="28">
        <v>14823</v>
      </c>
      <c r="F252" s="30">
        <f t="shared" si="3"/>
        <v>1.6574662025722956E-5</v>
      </c>
    </row>
    <row r="253" spans="1:6" ht="26.4" x14ac:dyDescent="0.3">
      <c r="A253" s="10"/>
      <c r="D253" s="33" t="s">
        <v>244</v>
      </c>
      <c r="E253" s="28">
        <v>14997</v>
      </c>
      <c r="F253" s="30">
        <f t="shared" si="3"/>
        <v>1.6769223935759779E-5</v>
      </c>
    </row>
    <row r="254" spans="1:6" ht="26.4" x14ac:dyDescent="0.3">
      <c r="A254" s="10"/>
      <c r="D254" s="33" t="s">
        <v>245</v>
      </c>
      <c r="E254" s="28">
        <v>795151</v>
      </c>
      <c r="F254" s="30">
        <f t="shared" si="3"/>
        <v>8.8911550188326487E-4</v>
      </c>
    </row>
    <row r="255" spans="1:6" ht="26.4" x14ac:dyDescent="0.3">
      <c r="A255" s="10"/>
      <c r="D255" s="33" t="s">
        <v>246</v>
      </c>
      <c r="E255" s="28">
        <v>31732</v>
      </c>
      <c r="F255" s="30">
        <f t="shared" si="3"/>
        <v>3.5481830628094241E-5</v>
      </c>
    </row>
    <row r="256" spans="1:6" ht="26.4" x14ac:dyDescent="0.3">
      <c r="A256" s="10"/>
      <c r="C256" s="19"/>
      <c r="D256" s="33" t="s">
        <v>247</v>
      </c>
      <c r="E256" s="28">
        <v>10620</v>
      </c>
      <c r="F256" s="30">
        <f t="shared" si="3"/>
        <v>1.1874985543626648E-5</v>
      </c>
    </row>
    <row r="257" spans="1:6" ht="26.4" x14ac:dyDescent="0.3">
      <c r="A257" s="10"/>
      <c r="C257" s="19"/>
      <c r="D257" s="33" t="s">
        <v>248</v>
      </c>
      <c r="E257" s="28">
        <v>308371</v>
      </c>
      <c r="F257" s="30">
        <f t="shared" si="3"/>
        <v>3.4481178597680728E-4</v>
      </c>
    </row>
    <row r="258" spans="1:6" ht="26.4" x14ac:dyDescent="0.3">
      <c r="D258" s="33" t="s">
        <v>249</v>
      </c>
      <c r="E258" s="32">
        <v>0</v>
      </c>
      <c r="F258" s="30">
        <v>3.4481178597680728E-4</v>
      </c>
    </row>
    <row r="259" spans="1:6" ht="26.4" x14ac:dyDescent="0.3">
      <c r="A259" s="10"/>
      <c r="C259" s="19"/>
      <c r="D259" s="33" t="s">
        <v>250</v>
      </c>
      <c r="E259" s="28">
        <v>3717</v>
      </c>
      <c r="F259" s="30">
        <f t="shared" si="3"/>
        <v>4.1562449402693269E-6</v>
      </c>
    </row>
    <row r="260" spans="1:6" ht="26.4" x14ac:dyDescent="0.3">
      <c r="A260" s="10"/>
      <c r="D260" s="33" t="s">
        <v>251</v>
      </c>
      <c r="E260" s="28">
        <v>575677.06000000006</v>
      </c>
      <c r="F260" s="30">
        <f t="shared" si="3"/>
        <v>6.4370591010334192E-4</v>
      </c>
    </row>
    <row r="261" spans="1:6" x14ac:dyDescent="0.3">
      <c r="A261" s="10"/>
      <c r="D261" s="50" t="s">
        <v>252</v>
      </c>
      <c r="E261" s="53">
        <f>SUM(E262:E267)</f>
        <v>15894689.02</v>
      </c>
      <c r="F261" s="53">
        <f t="shared" si="3"/>
        <v>1.7772994569956801E-2</v>
      </c>
    </row>
    <row r="262" spans="1:6" x14ac:dyDescent="0.3">
      <c r="A262" s="10"/>
      <c r="D262" s="33" t="s">
        <v>253</v>
      </c>
      <c r="E262" s="28">
        <v>354720</v>
      </c>
      <c r="F262" s="30">
        <f t="shared" si="3"/>
        <v>3.9663793521989125E-4</v>
      </c>
    </row>
    <row r="263" spans="1:6" ht="26.4" x14ac:dyDescent="0.3">
      <c r="A263" s="10"/>
      <c r="D263" s="33" t="s">
        <v>254</v>
      </c>
      <c r="E263" s="28">
        <v>2739</v>
      </c>
      <c r="F263" s="30">
        <f t="shared" si="3"/>
        <v>3.0626728252347822E-6</v>
      </c>
    </row>
    <row r="264" spans="1:6" ht="26.4" x14ac:dyDescent="0.3">
      <c r="A264" s="10"/>
      <c r="D264" s="33" t="s">
        <v>255</v>
      </c>
      <c r="E264" s="28">
        <v>10325.02</v>
      </c>
      <c r="F264" s="30">
        <f t="shared" si="3"/>
        <v>1.1545147197519399E-5</v>
      </c>
    </row>
    <row r="265" spans="1:6" ht="26.4" x14ac:dyDescent="0.3">
      <c r="A265" s="10"/>
      <c r="D265" s="33" t="s">
        <v>256</v>
      </c>
      <c r="E265" s="28">
        <v>4807040</v>
      </c>
      <c r="F265" s="30">
        <f t="shared" si="3"/>
        <v>5.3750970346172358E-3</v>
      </c>
    </row>
    <row r="266" spans="1:6" ht="26.4" x14ac:dyDescent="0.3">
      <c r="A266" s="10"/>
      <c r="D266" s="33" t="s">
        <v>257</v>
      </c>
      <c r="E266" s="28">
        <v>10717816</v>
      </c>
      <c r="F266" s="30">
        <f t="shared" si="3"/>
        <v>1.1984360645880451E-2</v>
      </c>
    </row>
    <row r="267" spans="1:6" ht="26.4" x14ac:dyDescent="0.3">
      <c r="A267" s="10"/>
      <c r="D267" s="33" t="s">
        <v>258</v>
      </c>
      <c r="E267" s="28">
        <v>2049</v>
      </c>
      <c r="F267" s="30">
        <f t="shared" si="3"/>
        <v>2.2911342164680793E-6</v>
      </c>
    </row>
    <row r="268" spans="1:6" x14ac:dyDescent="0.3">
      <c r="A268" s="10"/>
      <c r="D268" s="50" t="s">
        <v>259</v>
      </c>
      <c r="E268" s="51">
        <f>SUM(E269:E291)</f>
        <v>72034350.099999994</v>
      </c>
      <c r="F268" s="51">
        <f t="shared" si="3"/>
        <v>8.0546785883431338E-2</v>
      </c>
    </row>
    <row r="269" spans="1:6" x14ac:dyDescent="0.3">
      <c r="A269" s="10"/>
      <c r="D269" s="33" t="s">
        <v>260</v>
      </c>
      <c r="E269" s="28">
        <v>16221</v>
      </c>
      <c r="F269" s="30">
        <f t="shared" ref="F269:F332" si="4">+(E269/$E$11)*100</f>
        <v>1.8137866337398104E-5</v>
      </c>
    </row>
    <row r="270" spans="1:6" x14ac:dyDescent="0.3">
      <c r="A270" s="10"/>
      <c r="D270" s="33" t="s">
        <v>261</v>
      </c>
      <c r="E270" s="28">
        <v>812883.5</v>
      </c>
      <c r="F270" s="30">
        <f t="shared" si="4"/>
        <v>9.0894348504262082E-4</v>
      </c>
    </row>
    <row r="271" spans="1:6" ht="26.4" x14ac:dyDescent="0.3">
      <c r="A271" s="10"/>
      <c r="D271" s="33" t="s">
        <v>262</v>
      </c>
      <c r="E271" s="28">
        <v>34143</v>
      </c>
      <c r="F271" s="30">
        <f t="shared" si="4"/>
        <v>3.8177743071190649E-5</v>
      </c>
    </row>
    <row r="272" spans="1:6" x14ac:dyDescent="0.3">
      <c r="A272" s="10"/>
      <c r="D272" s="33" t="s">
        <v>263</v>
      </c>
      <c r="E272" s="28">
        <v>23987.51</v>
      </c>
      <c r="F272" s="30">
        <f t="shared" si="4"/>
        <v>2.6822159555329532E-5</v>
      </c>
    </row>
    <row r="273" spans="1:6" x14ac:dyDescent="0.3">
      <c r="A273" s="10"/>
      <c r="D273" s="33" t="s">
        <v>264</v>
      </c>
      <c r="E273" s="28">
        <v>8451305.5999999996</v>
      </c>
      <c r="F273" s="30">
        <f t="shared" si="4"/>
        <v>9.4500124128786191E-3</v>
      </c>
    </row>
    <row r="274" spans="1:6" ht="26.4" x14ac:dyDescent="0.3">
      <c r="A274" s="10"/>
      <c r="D274" s="33" t="s">
        <v>265</v>
      </c>
      <c r="E274" s="28">
        <v>78521</v>
      </c>
      <c r="F274" s="30">
        <f t="shared" si="4"/>
        <v>8.779997550575406E-5</v>
      </c>
    </row>
    <row r="275" spans="1:6" ht="26.4" x14ac:dyDescent="0.3">
      <c r="A275" s="10"/>
      <c r="D275" s="33" t="s">
        <v>266</v>
      </c>
      <c r="E275" s="28">
        <v>4397557</v>
      </c>
      <c r="F275" s="30">
        <f t="shared" si="4"/>
        <v>4.9172246518148941E-3</v>
      </c>
    </row>
    <row r="276" spans="1:6" ht="26.4" x14ac:dyDescent="0.3">
      <c r="A276" s="10"/>
      <c r="D276" s="33" t="s">
        <v>267</v>
      </c>
      <c r="E276" s="28">
        <v>2678014.2400000002</v>
      </c>
      <c r="F276" s="30">
        <f t="shared" si="4"/>
        <v>2.9944802623000292E-3</v>
      </c>
    </row>
    <row r="277" spans="1:6" ht="26.4" x14ac:dyDescent="0.3">
      <c r="A277" s="10"/>
      <c r="D277" s="33" t="s">
        <v>268</v>
      </c>
      <c r="E277" s="28">
        <v>522070</v>
      </c>
      <c r="F277" s="30">
        <f t="shared" si="4"/>
        <v>5.8376400214323575E-4</v>
      </c>
    </row>
    <row r="278" spans="1:6" ht="18.75" customHeight="1" x14ac:dyDescent="0.3">
      <c r="A278" s="10"/>
      <c r="D278" s="33" t="s">
        <v>269</v>
      </c>
      <c r="E278" s="28">
        <v>44040398</v>
      </c>
      <c r="F278" s="30">
        <f t="shared" si="4"/>
        <v>4.9244735365872309E-2</v>
      </c>
    </row>
    <row r="279" spans="1:6" ht="18.75" customHeight="1" x14ac:dyDescent="0.3">
      <c r="A279" s="10"/>
      <c r="D279" s="33" t="s">
        <v>270</v>
      </c>
      <c r="E279" s="28">
        <v>34131</v>
      </c>
      <c r="F279" s="30">
        <f t="shared" si="4"/>
        <v>3.8164325008429487E-5</v>
      </c>
    </row>
    <row r="280" spans="1:6" ht="18.75" customHeight="1" x14ac:dyDescent="0.3">
      <c r="A280" s="10"/>
      <c r="D280" s="33" t="s">
        <v>271</v>
      </c>
      <c r="E280" s="28">
        <v>1719</v>
      </c>
      <c r="F280" s="30">
        <f t="shared" si="4"/>
        <v>1.9221374905361778E-6</v>
      </c>
    </row>
    <row r="281" spans="1:6" ht="18.75" customHeight="1" x14ac:dyDescent="0.3">
      <c r="A281" s="10"/>
      <c r="D281" s="33" t="s">
        <v>272</v>
      </c>
      <c r="E281" s="28">
        <v>5876</v>
      </c>
      <c r="F281" s="30">
        <f t="shared" si="4"/>
        <v>6.5703780653813734E-6</v>
      </c>
    </row>
    <row r="282" spans="1:6" ht="18.75" customHeight="1" x14ac:dyDescent="0.3">
      <c r="A282" s="10"/>
      <c r="D282" s="33" t="s">
        <v>273</v>
      </c>
      <c r="E282" s="28">
        <v>78286</v>
      </c>
      <c r="F282" s="30">
        <f t="shared" si="4"/>
        <v>8.7537205110014665E-5</v>
      </c>
    </row>
    <row r="283" spans="1:6" ht="18.75" customHeight="1" x14ac:dyDescent="0.3">
      <c r="A283" s="10"/>
      <c r="D283" s="33" t="s">
        <v>274</v>
      </c>
      <c r="E283" s="28">
        <v>354</v>
      </c>
      <c r="F283" s="30">
        <f t="shared" si="4"/>
        <v>3.9583285145422161E-7</v>
      </c>
    </row>
    <row r="284" spans="1:6" ht="18.75" customHeight="1" x14ac:dyDescent="0.3">
      <c r="A284" s="10"/>
      <c r="D284" s="33" t="s">
        <v>275</v>
      </c>
      <c r="E284" s="28">
        <v>19788.25</v>
      </c>
      <c r="F284" s="30">
        <f t="shared" si="4"/>
        <v>2.2126665036127121E-5</v>
      </c>
    </row>
    <row r="285" spans="1:6" ht="18.75" customHeight="1" x14ac:dyDescent="0.3">
      <c r="A285" s="10"/>
      <c r="D285" s="33" t="s">
        <v>276</v>
      </c>
      <c r="E285" s="28">
        <v>471503.5</v>
      </c>
      <c r="F285" s="30">
        <f t="shared" si="4"/>
        <v>5.2722196292555258E-4</v>
      </c>
    </row>
    <row r="286" spans="1:6" ht="19.5" customHeight="1" x14ac:dyDescent="0.3">
      <c r="A286" s="10"/>
      <c r="D286" s="33" t="s">
        <v>277</v>
      </c>
      <c r="E286" s="28">
        <v>673009</v>
      </c>
      <c r="F286" s="30">
        <f t="shared" si="4"/>
        <v>7.5253975006879731E-4</v>
      </c>
    </row>
    <row r="287" spans="1:6" ht="19.5" customHeight="1" x14ac:dyDescent="0.3">
      <c r="A287" s="10"/>
      <c r="D287" s="33" t="s">
        <v>278</v>
      </c>
      <c r="E287" s="28">
        <v>1544101</v>
      </c>
      <c r="F287" s="30">
        <f t="shared" si="4"/>
        <v>1.7265703439641668E-3</v>
      </c>
    </row>
    <row r="288" spans="1:6" ht="19.5" customHeight="1" x14ac:dyDescent="0.3">
      <c r="A288" s="10"/>
      <c r="D288" s="33" t="s">
        <v>279</v>
      </c>
      <c r="E288" s="28">
        <v>7696966</v>
      </c>
      <c r="F288" s="30">
        <f t="shared" si="4"/>
        <v>8.6065310715429215E-3</v>
      </c>
    </row>
    <row r="289" spans="1:6" ht="19.5" customHeight="1" x14ac:dyDescent="0.3">
      <c r="A289" s="10"/>
      <c r="D289" s="33" t="s">
        <v>280</v>
      </c>
      <c r="E289" s="28">
        <v>451424.5</v>
      </c>
      <c r="F289" s="30">
        <f t="shared" si="4"/>
        <v>5.0477018941044141E-4</v>
      </c>
    </row>
    <row r="290" spans="1:6" ht="27" customHeight="1" x14ac:dyDescent="0.3">
      <c r="A290" s="10"/>
      <c r="D290" s="33" t="s">
        <v>281</v>
      </c>
      <c r="E290" s="28">
        <v>1540</v>
      </c>
      <c r="F290" s="30">
        <f t="shared" si="4"/>
        <v>1.7219847210155405E-6</v>
      </c>
    </row>
    <row r="291" spans="1:6" ht="16.5" customHeight="1" x14ac:dyDescent="0.3">
      <c r="A291" s="10"/>
      <c r="D291" s="33" t="s">
        <v>282</v>
      </c>
      <c r="E291" s="28">
        <v>551</v>
      </c>
      <c r="F291" s="30">
        <f t="shared" si="4"/>
        <v>6.1611271511659915E-7</v>
      </c>
    </row>
    <row r="292" spans="1:6" x14ac:dyDescent="0.3">
      <c r="A292" s="10"/>
      <c r="D292" s="50" t="s">
        <v>283</v>
      </c>
      <c r="E292" s="53">
        <f>SUM(E293:E304)</f>
        <v>3397836.23</v>
      </c>
      <c r="F292" s="53">
        <f t="shared" si="4"/>
        <v>3.7993649821902891E-3</v>
      </c>
    </row>
    <row r="293" spans="1:6" ht="26.4" x14ac:dyDescent="0.3">
      <c r="A293" s="10"/>
      <c r="D293" s="33" t="s">
        <v>284</v>
      </c>
      <c r="E293" s="28">
        <v>1328600</v>
      </c>
      <c r="F293" s="30">
        <f t="shared" si="4"/>
        <v>1.4856031820397707E-3</v>
      </c>
    </row>
    <row r="294" spans="1:6" ht="25.5" customHeight="1" x14ac:dyDescent="0.3">
      <c r="A294" s="10"/>
      <c r="D294" s="33" t="s">
        <v>285</v>
      </c>
      <c r="E294" s="28">
        <v>28524</v>
      </c>
      <c r="F294" s="30">
        <f t="shared" si="4"/>
        <v>3.1894735183277446E-5</v>
      </c>
    </row>
    <row r="295" spans="1:6" ht="21" customHeight="1" x14ac:dyDescent="0.3">
      <c r="A295" s="10"/>
      <c r="D295" s="33" t="s">
        <v>286</v>
      </c>
      <c r="E295" s="28">
        <v>979140.13</v>
      </c>
      <c r="F295" s="30">
        <f t="shared" si="4"/>
        <v>1.0948469763592014E-3</v>
      </c>
    </row>
    <row r="296" spans="1:6" ht="28.5" customHeight="1" x14ac:dyDescent="0.3">
      <c r="A296" s="10"/>
      <c r="D296" s="33" t="s">
        <v>287</v>
      </c>
      <c r="E296" s="32">
        <v>0</v>
      </c>
      <c r="F296" s="30">
        <v>1.0948469763592014E-3</v>
      </c>
    </row>
    <row r="297" spans="1:6" ht="23.25" customHeight="1" x14ac:dyDescent="0.3">
      <c r="D297" s="40" t="s">
        <v>288</v>
      </c>
      <c r="E297" s="28">
        <v>193</v>
      </c>
      <c r="F297" s="30">
        <f t="shared" si="4"/>
        <v>2.158071760753242E-7</v>
      </c>
    </row>
    <row r="298" spans="1:6" ht="21" customHeight="1" x14ac:dyDescent="0.3">
      <c r="D298" s="40" t="s">
        <v>289</v>
      </c>
      <c r="E298" s="28">
        <v>3367</v>
      </c>
      <c r="F298" s="30">
        <f t="shared" si="4"/>
        <v>3.7648847764021589E-6</v>
      </c>
    </row>
    <row r="299" spans="1:6" ht="26.4" x14ac:dyDescent="0.3">
      <c r="A299" s="10"/>
      <c r="D299" s="40" t="s">
        <v>290</v>
      </c>
      <c r="E299" s="28">
        <v>238</v>
      </c>
      <c r="F299" s="30">
        <f t="shared" si="4"/>
        <v>2.6612491142967443E-7</v>
      </c>
    </row>
    <row r="300" spans="1:6" ht="32.25" customHeight="1" x14ac:dyDescent="0.3">
      <c r="A300" s="10"/>
      <c r="D300" s="33" t="s">
        <v>291</v>
      </c>
      <c r="E300" s="28">
        <v>215694</v>
      </c>
      <c r="F300" s="30">
        <f t="shared" si="4"/>
        <v>2.4118296910047139E-4</v>
      </c>
    </row>
    <row r="301" spans="1:6" ht="30" customHeight="1" x14ac:dyDescent="0.3">
      <c r="A301" s="10"/>
      <c r="D301" s="33" t="s">
        <v>292</v>
      </c>
      <c r="E301" s="28">
        <v>33216</v>
      </c>
      <c r="F301" s="30">
        <f t="shared" si="4"/>
        <v>3.7141197722891034E-5</v>
      </c>
    </row>
    <row r="302" spans="1:6" ht="26.4" x14ac:dyDescent="0.3">
      <c r="A302" s="10"/>
      <c r="D302" s="33" t="s">
        <v>293</v>
      </c>
      <c r="E302" s="28">
        <v>12160</v>
      </c>
      <c r="F302" s="30">
        <f t="shared" si="4"/>
        <v>1.359697026464219E-5</v>
      </c>
    </row>
    <row r="303" spans="1:6" ht="26.4" x14ac:dyDescent="0.3">
      <c r="A303" s="10"/>
      <c r="D303" s="33" t="s">
        <v>294</v>
      </c>
      <c r="E303" s="28">
        <v>795453</v>
      </c>
      <c r="F303" s="30">
        <f t="shared" si="4"/>
        <v>8.8945318979608739E-4</v>
      </c>
    </row>
    <row r="304" spans="1:6" ht="26.4" x14ac:dyDescent="0.3">
      <c r="A304" s="10"/>
      <c r="D304" s="33" t="s">
        <v>295</v>
      </c>
      <c r="E304" s="28">
        <v>1251.0999999999999</v>
      </c>
      <c r="F304" s="30">
        <f t="shared" si="4"/>
        <v>1.3989448600406118E-6</v>
      </c>
    </row>
    <row r="305" spans="1:6" x14ac:dyDescent="0.3">
      <c r="A305" s="10"/>
      <c r="D305" s="50" t="s">
        <v>234</v>
      </c>
      <c r="E305" s="51">
        <f>SUM(E306:E313)</f>
        <v>38556171.049999997</v>
      </c>
      <c r="F305" s="51">
        <f t="shared" si="4"/>
        <v>4.3112426914910192E-2</v>
      </c>
    </row>
    <row r="306" spans="1:6" ht="26.4" x14ac:dyDescent="0.3">
      <c r="A306" s="10"/>
      <c r="D306" s="33" t="s">
        <v>296</v>
      </c>
      <c r="E306" s="28">
        <v>3942327</v>
      </c>
      <c r="F306" s="30">
        <f t="shared" si="4"/>
        <v>4.4081992592513199E-3</v>
      </c>
    </row>
    <row r="307" spans="1:6" ht="26.4" x14ac:dyDescent="0.3">
      <c r="A307" s="10"/>
      <c r="D307" s="33" t="s">
        <v>297</v>
      </c>
      <c r="E307" s="28">
        <v>9006</v>
      </c>
      <c r="F307" s="30">
        <f t="shared" si="4"/>
        <v>1.0070256102250621E-5</v>
      </c>
    </row>
    <row r="308" spans="1:6" ht="27" customHeight="1" x14ac:dyDescent="0.3">
      <c r="A308" s="10"/>
      <c r="D308" s="33" t="s">
        <v>298</v>
      </c>
      <c r="E308" s="28">
        <v>19008</v>
      </c>
      <c r="F308" s="30">
        <f t="shared" si="4"/>
        <v>2.1254211413677526E-5</v>
      </c>
    </row>
    <row r="309" spans="1:6" ht="26.4" x14ac:dyDescent="0.3">
      <c r="A309" s="10"/>
      <c r="D309" s="33" t="s">
        <v>299</v>
      </c>
      <c r="E309" s="28">
        <v>905</v>
      </c>
      <c r="F309" s="30">
        <f t="shared" si="4"/>
        <v>1.0119455665708207E-6</v>
      </c>
    </row>
    <row r="310" spans="1:6" ht="26.4" x14ac:dyDescent="0.3">
      <c r="A310" s="10"/>
      <c r="D310" s="33" t="s">
        <v>300</v>
      </c>
      <c r="E310" s="28">
        <v>39759</v>
      </c>
      <c r="F310" s="30">
        <f t="shared" si="4"/>
        <v>4.445739644341355E-5</v>
      </c>
    </row>
    <row r="311" spans="1:6" ht="26.4" x14ac:dyDescent="0.3">
      <c r="A311" s="10"/>
      <c r="D311" s="33" t="s">
        <v>301</v>
      </c>
      <c r="E311" s="28">
        <v>63238</v>
      </c>
      <c r="F311" s="30">
        <f t="shared" si="4"/>
        <v>7.0710954407519967E-5</v>
      </c>
    </row>
    <row r="312" spans="1:6" ht="26.4" x14ac:dyDescent="0.3">
      <c r="A312" s="10"/>
      <c r="D312" s="33" t="s">
        <v>302</v>
      </c>
      <c r="E312" s="32">
        <v>0</v>
      </c>
      <c r="F312" s="30">
        <v>7.0710954407519967E-5</v>
      </c>
    </row>
    <row r="313" spans="1:6" ht="21" customHeight="1" x14ac:dyDescent="0.3">
      <c r="A313" s="10"/>
      <c r="D313" s="33" t="s">
        <v>303</v>
      </c>
      <c r="E313" s="28">
        <v>34481928.049999997</v>
      </c>
      <c r="F313" s="30">
        <f t="shared" si="4"/>
        <v>3.8556722891725445E-2</v>
      </c>
    </row>
    <row r="314" spans="1:6" ht="27.75" customHeight="1" x14ac:dyDescent="0.3">
      <c r="A314" s="10"/>
      <c r="D314" s="50" t="s">
        <v>304</v>
      </c>
      <c r="E314" s="51">
        <f>SUM(E315)</f>
        <v>106557</v>
      </c>
      <c r="F314" s="51">
        <f t="shared" si="4"/>
        <v>1.19149042803411E-4</v>
      </c>
    </row>
    <row r="315" spans="1:6" ht="26.4" x14ac:dyDescent="0.3">
      <c r="D315" s="33" t="s">
        <v>305</v>
      </c>
      <c r="E315" s="28">
        <v>106557</v>
      </c>
      <c r="F315" s="30">
        <f t="shared" si="4"/>
        <v>1.19149042803411E-4</v>
      </c>
    </row>
    <row r="316" spans="1:6" x14ac:dyDescent="0.3">
      <c r="D316" s="50" t="s">
        <v>306</v>
      </c>
      <c r="E316" s="51">
        <f>SUM(E317:E319)</f>
        <v>57188524.189999998</v>
      </c>
      <c r="F316" s="51">
        <f t="shared" si="4"/>
        <v>6.3946600566628334E-2</v>
      </c>
    </row>
    <row r="317" spans="1:6" x14ac:dyDescent="0.3">
      <c r="D317" s="33" t="s">
        <v>307</v>
      </c>
      <c r="E317" s="28">
        <v>64195806.039999999</v>
      </c>
      <c r="F317" s="30">
        <f t="shared" si="4"/>
        <v>7.1781946203998137E-2</v>
      </c>
    </row>
    <row r="318" spans="1:6" x14ac:dyDescent="0.3">
      <c r="D318" s="33" t="s">
        <v>308</v>
      </c>
      <c r="E318" s="28">
        <v>15827395.57</v>
      </c>
      <c r="F318" s="30">
        <f t="shared" si="4"/>
        <v>1.7697748925330551E-2</v>
      </c>
    </row>
    <row r="319" spans="1:6" s="1" customFormat="1" x14ac:dyDescent="0.3">
      <c r="D319" s="33" t="s">
        <v>309</v>
      </c>
      <c r="E319" s="30">
        <v>-22834677.420000002</v>
      </c>
      <c r="F319" s="30">
        <f t="shared" si="4"/>
        <v>-2.5533094562700365E-2</v>
      </c>
    </row>
    <row r="320" spans="1:6" s="1" customFormat="1" x14ac:dyDescent="0.3">
      <c r="D320" s="50" t="s">
        <v>310</v>
      </c>
      <c r="E320" s="51">
        <f>SUM(E321)</f>
        <v>190952067.20999998</v>
      </c>
      <c r="F320" s="51">
        <f t="shared" si="4"/>
        <v>0.21351723518308607</v>
      </c>
    </row>
    <row r="321" spans="4:6" s="1" customFormat="1" x14ac:dyDescent="0.3">
      <c r="D321" s="50" t="s">
        <v>311</v>
      </c>
      <c r="E321" s="51">
        <f>SUM(E322)</f>
        <v>190952067.20999998</v>
      </c>
      <c r="F321" s="51">
        <f t="shared" si="4"/>
        <v>0.21351723518308607</v>
      </c>
    </row>
    <row r="322" spans="4:6" s="1" customFormat="1" x14ac:dyDescent="0.3">
      <c r="D322" s="50" t="s">
        <v>312</v>
      </c>
      <c r="E322" s="51">
        <f>SUM(E323:E328)</f>
        <v>190952067.20999998</v>
      </c>
      <c r="F322" s="51">
        <f t="shared" si="4"/>
        <v>0.21351723518308607</v>
      </c>
    </row>
    <row r="323" spans="4:6" s="1" customFormat="1" ht="26.4" x14ac:dyDescent="0.3">
      <c r="D323" s="33" t="s">
        <v>313</v>
      </c>
      <c r="E323" s="35">
        <v>6395737.9400000004</v>
      </c>
      <c r="F323" s="30">
        <f t="shared" si="4"/>
        <v>7.1515344235710439E-3</v>
      </c>
    </row>
    <row r="324" spans="4:6" s="1" customFormat="1" ht="26.4" x14ac:dyDescent="0.3">
      <c r="D324" s="33" t="s">
        <v>314</v>
      </c>
      <c r="E324" s="35">
        <v>1990806</v>
      </c>
      <c r="F324" s="30">
        <f t="shared" si="4"/>
        <v>2.2260633211078334E-3</v>
      </c>
    </row>
    <row r="325" spans="4:6" ht="26.4" x14ac:dyDescent="0.3">
      <c r="D325" s="33" t="s">
        <v>315</v>
      </c>
      <c r="E325" s="35">
        <v>12006</v>
      </c>
      <c r="F325" s="30">
        <f t="shared" si="4"/>
        <v>1.3424771792540634E-5</v>
      </c>
    </row>
    <row r="326" spans="4:6" x14ac:dyDescent="0.3">
      <c r="D326" s="33" t="s">
        <v>316</v>
      </c>
      <c r="E326" s="35">
        <v>407145.85</v>
      </c>
      <c r="F326" s="30">
        <f t="shared" si="4"/>
        <v>4.552590473538214E-4</v>
      </c>
    </row>
    <row r="327" spans="4:6" ht="26.4" x14ac:dyDescent="0.3">
      <c r="D327" s="33" t="s">
        <v>317</v>
      </c>
      <c r="E327" s="35">
        <v>163485599.34999999</v>
      </c>
      <c r="F327" s="30">
        <f t="shared" si="4"/>
        <v>0.18280500271868061</v>
      </c>
    </row>
    <row r="328" spans="4:6" ht="26.4" x14ac:dyDescent="0.3">
      <c r="D328" s="33" t="s">
        <v>318</v>
      </c>
      <c r="E328" s="35">
        <v>18660772.07</v>
      </c>
      <c r="F328" s="30">
        <f t="shared" si="4"/>
        <v>2.0865950900580219E-2</v>
      </c>
    </row>
    <row r="329" spans="4:6" x14ac:dyDescent="0.3">
      <c r="D329" s="50" t="s">
        <v>319</v>
      </c>
      <c r="E329" s="53">
        <f>E330+E332+E339+E342+E344+E360</f>
        <v>93875276.120000005</v>
      </c>
      <c r="F329" s="53">
        <f t="shared" si="4"/>
        <v>0.10496869555828249</v>
      </c>
    </row>
    <row r="330" spans="4:6" x14ac:dyDescent="0.3">
      <c r="D330" s="50" t="s">
        <v>320</v>
      </c>
      <c r="E330" s="51">
        <f>SUM(E331)</f>
        <v>153208.85</v>
      </c>
      <c r="F330" s="53">
        <f t="shared" si="4"/>
        <v>1.7131383040542973E-4</v>
      </c>
    </row>
    <row r="331" spans="4:6" ht="26.4" x14ac:dyDescent="0.3">
      <c r="D331" s="33" t="s">
        <v>320</v>
      </c>
      <c r="E331" s="35">
        <v>153208.85</v>
      </c>
      <c r="F331" s="30">
        <f t="shared" si="4"/>
        <v>1.7131383040542973E-4</v>
      </c>
    </row>
    <row r="332" spans="4:6" x14ac:dyDescent="0.3">
      <c r="D332" s="50" t="s">
        <v>321</v>
      </c>
      <c r="E332" s="53">
        <f>SUM(E333:E338)</f>
        <v>19294911.18</v>
      </c>
      <c r="F332" s="53">
        <f t="shared" si="4"/>
        <v>2.1575027432020735E-2</v>
      </c>
    </row>
    <row r="333" spans="4:6" ht="26.4" x14ac:dyDescent="0.3">
      <c r="D333" s="33" t="s">
        <v>322</v>
      </c>
      <c r="E333" s="28">
        <v>10437215.609999999</v>
      </c>
      <c r="F333" s="30">
        <f t="shared" ref="F333:F396" si="5">+(E333/$E$11)*100</f>
        <v>1.1670601175561618E-2</v>
      </c>
    </row>
    <row r="334" spans="4:6" ht="19.5" customHeight="1" x14ac:dyDescent="0.3">
      <c r="D334" s="33" t="s">
        <v>323</v>
      </c>
      <c r="E334" s="28">
        <v>8122624.3200000003</v>
      </c>
      <c r="F334" s="30">
        <f t="shared" si="5"/>
        <v>9.0824902425904186E-3</v>
      </c>
    </row>
    <row r="335" spans="4:6" ht="19.5" customHeight="1" x14ac:dyDescent="0.3">
      <c r="D335" s="33" t="s">
        <v>324</v>
      </c>
      <c r="E335" s="28">
        <v>1732</v>
      </c>
      <c r="F335" s="30">
        <f t="shared" si="5"/>
        <v>1.9366737251941013E-6</v>
      </c>
    </row>
    <row r="336" spans="4:6" ht="26.4" x14ac:dyDescent="0.3">
      <c r="D336" s="33" t="s">
        <v>325</v>
      </c>
      <c r="E336" s="28">
        <v>723717.25</v>
      </c>
      <c r="F336" s="30">
        <f t="shared" si="5"/>
        <v>8.0924029015284676E-4</v>
      </c>
    </row>
    <row r="337" spans="4:6" ht="39" customHeight="1" x14ac:dyDescent="0.3">
      <c r="D337" s="33" t="s">
        <v>326</v>
      </c>
      <c r="E337" s="32">
        <v>0</v>
      </c>
      <c r="F337" s="30">
        <v>8.0924029015284676E-4</v>
      </c>
    </row>
    <row r="338" spans="4:6" ht="27.75" customHeight="1" x14ac:dyDescent="0.3">
      <c r="D338" s="33" t="s">
        <v>327</v>
      </c>
      <c r="E338" s="28">
        <v>9622</v>
      </c>
      <c r="F338" s="30">
        <f t="shared" si="5"/>
        <v>1.0759049990656837E-5</v>
      </c>
    </row>
    <row r="339" spans="4:6" x14ac:dyDescent="0.3">
      <c r="D339" s="50" t="s">
        <v>328</v>
      </c>
      <c r="E339" s="51">
        <f>SUM(E340:E341)</f>
        <v>1213665.98</v>
      </c>
      <c r="F339" s="51">
        <f t="shared" si="5"/>
        <v>1.3570871908937352E-3</v>
      </c>
    </row>
    <row r="340" spans="4:6" ht="39.6" x14ac:dyDescent="0.3">
      <c r="D340" s="33" t="s">
        <v>329</v>
      </c>
      <c r="E340" s="32">
        <v>0</v>
      </c>
      <c r="F340" s="30">
        <v>8.0924029015284676E-4</v>
      </c>
    </row>
    <row r="341" spans="4:6" ht="26.4" x14ac:dyDescent="0.3">
      <c r="D341" s="33" t="s">
        <v>330</v>
      </c>
      <c r="E341" s="28">
        <v>1213665.98</v>
      </c>
      <c r="F341" s="30">
        <f t="shared" si="5"/>
        <v>1.3570871908937352E-3</v>
      </c>
    </row>
    <row r="342" spans="4:6" x14ac:dyDescent="0.3">
      <c r="D342" s="50" t="s">
        <v>331</v>
      </c>
      <c r="E342" s="51">
        <f>SUM(E343)</f>
        <v>688409.81</v>
      </c>
      <c r="F342" s="51">
        <f t="shared" si="5"/>
        <v>7.6976050299818908E-4</v>
      </c>
    </row>
    <row r="343" spans="4:6" x14ac:dyDescent="0.3">
      <c r="D343" s="33" t="s">
        <v>332</v>
      </c>
      <c r="E343" s="28">
        <v>688409.81</v>
      </c>
      <c r="F343" s="30">
        <f t="shared" si="5"/>
        <v>7.6976050299818908E-4</v>
      </c>
    </row>
    <row r="344" spans="4:6" x14ac:dyDescent="0.3">
      <c r="D344" s="50" t="s">
        <v>333</v>
      </c>
      <c r="E344" s="51">
        <f>SUM(E345:E359)</f>
        <v>72519670.300000012</v>
      </c>
      <c r="F344" s="51">
        <f t="shared" si="5"/>
        <v>8.1089457292002912E-2</v>
      </c>
    </row>
    <row r="345" spans="4:6" ht="26.4" x14ac:dyDescent="0.3">
      <c r="D345" s="33" t="s">
        <v>334</v>
      </c>
      <c r="E345" s="28">
        <v>5234028.66</v>
      </c>
      <c r="F345" s="30">
        <f t="shared" si="5"/>
        <v>5.8525437544658717E-3</v>
      </c>
    </row>
    <row r="346" spans="4:6" ht="15" customHeight="1" x14ac:dyDescent="0.3">
      <c r="D346" s="33" t="s">
        <v>335</v>
      </c>
      <c r="E346" s="28">
        <v>339925</v>
      </c>
      <c r="F346" s="30">
        <f t="shared" si="5"/>
        <v>3.8009458200727764E-4</v>
      </c>
    </row>
    <row r="347" spans="4:6" ht="26.4" x14ac:dyDescent="0.3">
      <c r="D347" s="33" t="s">
        <v>336</v>
      </c>
      <c r="E347" s="28">
        <v>596186.03</v>
      </c>
      <c r="F347" s="30">
        <f t="shared" si="5"/>
        <v>6.6663846398890437E-4</v>
      </c>
    </row>
    <row r="348" spans="4:6" ht="26.4" x14ac:dyDescent="0.3">
      <c r="D348" s="33" t="s">
        <v>337</v>
      </c>
      <c r="E348" s="28">
        <v>6870084.1600000001</v>
      </c>
      <c r="F348" s="30">
        <f t="shared" si="5"/>
        <v>7.6819350361109632E-3</v>
      </c>
    </row>
    <row r="349" spans="4:6" ht="26.4" x14ac:dyDescent="0.3">
      <c r="D349" s="33" t="s">
        <v>338</v>
      </c>
      <c r="E349" s="32">
        <v>0</v>
      </c>
      <c r="F349" s="30">
        <v>1.7638255952205277E-3</v>
      </c>
    </row>
    <row r="350" spans="4:6" ht="26.4" x14ac:dyDescent="0.3">
      <c r="D350" s="33" t="s">
        <v>339</v>
      </c>
      <c r="E350" s="28">
        <v>1577419</v>
      </c>
      <c r="F350" s="30">
        <f t="shared" si="5"/>
        <v>1.7638255952205277E-3</v>
      </c>
    </row>
    <row r="351" spans="4:6" ht="26.4" x14ac:dyDescent="0.3">
      <c r="D351" s="33" t="s">
        <v>340</v>
      </c>
      <c r="E351" s="28">
        <v>4024823</v>
      </c>
      <c r="F351" s="30">
        <f t="shared" si="5"/>
        <v>4.5004439680467086E-3</v>
      </c>
    </row>
    <row r="352" spans="4:6" ht="26.4" x14ac:dyDescent="0.3">
      <c r="D352" s="33" t="s">
        <v>341</v>
      </c>
      <c r="E352" s="28">
        <v>3495</v>
      </c>
      <c r="F352" s="30">
        <f t="shared" si="5"/>
        <v>3.9080107791878659E-6</v>
      </c>
    </row>
    <row r="353" spans="1:6" ht="26.4" x14ac:dyDescent="0.3">
      <c r="D353" s="33" t="s">
        <v>342</v>
      </c>
      <c r="E353" s="28">
        <v>1058443</v>
      </c>
      <c r="F353" s="30">
        <f t="shared" si="5"/>
        <v>1.1835212169258777E-3</v>
      </c>
    </row>
    <row r="354" spans="1:6" ht="26.4" x14ac:dyDescent="0.3">
      <c r="D354" s="33" t="s">
        <v>343</v>
      </c>
      <c r="E354" s="28">
        <v>405</v>
      </c>
      <c r="F354" s="30">
        <f t="shared" si="5"/>
        <v>4.5285961818915181E-7</v>
      </c>
    </row>
    <row r="355" spans="1:6" ht="26.4" x14ac:dyDescent="0.3">
      <c r="D355" s="33" t="s">
        <v>344</v>
      </c>
      <c r="E355" s="28">
        <v>1251.0999999999999</v>
      </c>
      <c r="F355" s="30">
        <f t="shared" si="5"/>
        <v>1.3989448600406118E-6</v>
      </c>
    </row>
    <row r="356" spans="1:6" ht="26.4" x14ac:dyDescent="0.3">
      <c r="D356" s="33" t="s">
        <v>345</v>
      </c>
      <c r="E356" s="28">
        <v>8853</v>
      </c>
      <c r="F356" s="30">
        <f t="shared" si="5"/>
        <v>9.8991758020458314E-6</v>
      </c>
    </row>
    <row r="357" spans="1:6" x14ac:dyDescent="0.3">
      <c r="D357" s="33" t="s">
        <v>346</v>
      </c>
      <c r="E357" s="28">
        <v>52803967.350000001</v>
      </c>
      <c r="F357" s="30">
        <f t="shared" si="5"/>
        <v>5.904391232837887E-2</v>
      </c>
    </row>
    <row r="358" spans="1:6" x14ac:dyDescent="0.3">
      <c r="D358" s="33" t="s">
        <v>347</v>
      </c>
      <c r="E358" s="28">
        <v>700</v>
      </c>
      <c r="F358" s="30">
        <f t="shared" si="5"/>
        <v>7.8272032773433657E-7</v>
      </c>
    </row>
    <row r="359" spans="1:6" x14ac:dyDescent="0.3">
      <c r="D359" s="33" t="s">
        <v>348</v>
      </c>
      <c r="E359" s="28">
        <v>90</v>
      </c>
      <c r="F359" s="30">
        <f t="shared" si="5"/>
        <v>1.0063547070870041E-7</v>
      </c>
    </row>
    <row r="360" spans="1:6" x14ac:dyDescent="0.3">
      <c r="A360" s="20"/>
      <c r="D360" s="58" t="s">
        <v>306</v>
      </c>
      <c r="E360" s="51">
        <f>SUM(E361)</f>
        <v>5410</v>
      </c>
      <c r="F360" s="51">
        <f t="shared" si="5"/>
        <v>6.0493099614896577E-6</v>
      </c>
    </row>
    <row r="361" spans="1:6" x14ac:dyDescent="0.3">
      <c r="A361" s="20"/>
      <c r="D361" s="33" t="s">
        <v>349</v>
      </c>
      <c r="E361" s="28">
        <v>5410</v>
      </c>
      <c r="F361" s="26">
        <f t="shared" si="5"/>
        <v>6.0493099614896577E-6</v>
      </c>
    </row>
    <row r="362" spans="1:6" x14ac:dyDescent="0.3">
      <c r="A362" s="20"/>
      <c r="D362" s="50" t="s">
        <v>350</v>
      </c>
      <c r="E362" s="51">
        <f>SUM(E363)</f>
        <v>42341812.939999998</v>
      </c>
      <c r="F362" s="51">
        <f t="shared" si="5"/>
        <v>4.7345425287518242E-2</v>
      </c>
    </row>
    <row r="363" spans="1:6" ht="26.4" x14ac:dyDescent="0.3">
      <c r="A363" s="20"/>
      <c r="D363" s="50" t="s">
        <v>351</v>
      </c>
      <c r="E363" s="51">
        <f>SUM(E364:E365)</f>
        <v>42341812.939999998</v>
      </c>
      <c r="F363" s="51">
        <f t="shared" si="5"/>
        <v>4.7345425287518242E-2</v>
      </c>
    </row>
    <row r="364" spans="1:6" ht="26.4" x14ac:dyDescent="0.3">
      <c r="D364" s="27" t="s">
        <v>352</v>
      </c>
      <c r="E364" s="28">
        <v>1180000</v>
      </c>
      <c r="F364" s="26">
        <f t="shared" si="5"/>
        <v>1.3194428381807387E-3</v>
      </c>
    </row>
    <row r="365" spans="1:6" x14ac:dyDescent="0.3">
      <c r="D365" s="27" t="s">
        <v>353</v>
      </c>
      <c r="E365" s="28">
        <v>41161812.939999998</v>
      </c>
      <c r="F365" s="26">
        <f t="shared" si="5"/>
        <v>4.6025982449337505E-2</v>
      </c>
    </row>
    <row r="366" spans="1:6" ht="27" customHeight="1" x14ac:dyDescent="0.3">
      <c r="D366" s="50" t="s">
        <v>354</v>
      </c>
      <c r="E366" s="51">
        <f>E367+E381+E404+E494</f>
        <v>82470188972.809998</v>
      </c>
      <c r="F366" s="51">
        <f t="shared" si="5"/>
        <v>92.215847630157867</v>
      </c>
    </row>
    <row r="367" spans="1:6" x14ac:dyDescent="0.3">
      <c r="D367" s="50" t="s">
        <v>355</v>
      </c>
      <c r="E367" s="51">
        <f>E368+E380</f>
        <v>34292903500.450001</v>
      </c>
      <c r="F367" s="51">
        <f t="shared" si="5"/>
        <v>38.34536095262029</v>
      </c>
    </row>
    <row r="368" spans="1:6" x14ac:dyDescent="0.3">
      <c r="D368" s="50" t="s">
        <v>356</v>
      </c>
      <c r="E368" s="51">
        <f>SUM(E369:E378)</f>
        <v>34291748944.75</v>
      </c>
      <c r="F368" s="51">
        <f t="shared" si="5"/>
        <v>38.344069960883296</v>
      </c>
    </row>
    <row r="369" spans="1:6" x14ac:dyDescent="0.3">
      <c r="D369" s="31" t="s">
        <v>357</v>
      </c>
      <c r="E369" s="28">
        <v>26114460104.619999</v>
      </c>
      <c r="F369" s="28">
        <f t="shared" si="5"/>
        <v>29.200455388133463</v>
      </c>
    </row>
    <row r="370" spans="1:6" x14ac:dyDescent="0.3">
      <c r="D370" s="31" t="s">
        <v>358</v>
      </c>
      <c r="E370" s="28">
        <v>1547644564</v>
      </c>
      <c r="F370" s="28">
        <f t="shared" si="5"/>
        <v>1.7305326576433491</v>
      </c>
    </row>
    <row r="371" spans="1:6" ht="66" x14ac:dyDescent="0.3">
      <c r="A371" s="20"/>
      <c r="D371" s="29" t="s">
        <v>359</v>
      </c>
      <c r="E371" s="28">
        <v>3597612556</v>
      </c>
      <c r="F371" s="28">
        <f t="shared" si="5"/>
        <v>4.02274925556212</v>
      </c>
    </row>
    <row r="372" spans="1:6" ht="39.6" x14ac:dyDescent="0.3">
      <c r="A372" s="20"/>
      <c r="D372" s="29" t="s">
        <v>360</v>
      </c>
      <c r="E372" s="28">
        <v>83433636</v>
      </c>
      <c r="F372" s="28">
        <f t="shared" si="5"/>
        <v>9.3293147019981912E-2</v>
      </c>
    </row>
    <row r="373" spans="1:6" ht="37.5" customHeight="1" x14ac:dyDescent="0.3">
      <c r="A373" s="20"/>
      <c r="D373" s="31" t="s">
        <v>361</v>
      </c>
      <c r="E373" s="28">
        <v>703368754</v>
      </c>
      <c r="F373" s="28">
        <f t="shared" si="5"/>
        <v>0.7864871737842456</v>
      </c>
    </row>
    <row r="374" spans="1:6" ht="27" customHeight="1" x14ac:dyDescent="0.3">
      <c r="A374" s="20"/>
      <c r="D374" s="29" t="s">
        <v>362</v>
      </c>
      <c r="E374" s="28">
        <v>347781587.13</v>
      </c>
      <c r="F374" s="28">
        <f t="shared" si="5"/>
        <v>0.38887959694051616</v>
      </c>
    </row>
    <row r="375" spans="1:6" ht="26.4" x14ac:dyDescent="0.3">
      <c r="D375" s="31" t="s">
        <v>363</v>
      </c>
      <c r="E375" s="28">
        <v>1125304967</v>
      </c>
      <c r="F375" s="28">
        <f t="shared" si="5"/>
        <v>1.2582843893875955</v>
      </c>
    </row>
    <row r="376" spans="1:6" ht="52.8" x14ac:dyDescent="0.3">
      <c r="D376" s="31" t="s">
        <v>364</v>
      </c>
      <c r="E376" s="32">
        <v>34808324</v>
      </c>
      <c r="F376" s="28">
        <f t="shared" si="5"/>
        <v>3.8921689670232816E-2</v>
      </c>
    </row>
    <row r="377" spans="1:6" ht="26.4" x14ac:dyDescent="0.3">
      <c r="D377" s="31" t="s">
        <v>365</v>
      </c>
      <c r="E377" s="28">
        <v>674974238</v>
      </c>
      <c r="F377" s="28">
        <f t="shared" si="5"/>
        <v>0.75473722397084864</v>
      </c>
    </row>
    <row r="378" spans="1:6" ht="39.6" x14ac:dyDescent="0.3">
      <c r="D378" s="29" t="s">
        <v>366</v>
      </c>
      <c r="E378" s="28">
        <v>62360214</v>
      </c>
      <c r="F378" s="28">
        <f t="shared" si="5"/>
        <v>6.9729438770947658E-2</v>
      </c>
    </row>
    <row r="379" spans="1:6" x14ac:dyDescent="0.3">
      <c r="D379" s="50" t="s">
        <v>367</v>
      </c>
      <c r="E379" s="51">
        <f>SUM(E380)</f>
        <v>1154555.7</v>
      </c>
      <c r="F379" s="51">
        <f t="shared" si="5"/>
        <v>1.2909917369879234E-3</v>
      </c>
    </row>
    <row r="380" spans="1:6" x14ac:dyDescent="0.3">
      <c r="D380" s="27" t="s">
        <v>368</v>
      </c>
      <c r="E380" s="28">
        <v>1154555.7</v>
      </c>
      <c r="F380" s="28">
        <f t="shared" si="5"/>
        <v>1.2909917369879234E-3</v>
      </c>
    </row>
    <row r="381" spans="1:6" x14ac:dyDescent="0.3">
      <c r="D381" s="50" t="s">
        <v>369</v>
      </c>
      <c r="E381" s="51">
        <f>E382+E386+E388+E390+E395+E397+E399+E401</f>
        <v>36352459953.879997</v>
      </c>
      <c r="F381" s="51">
        <f t="shared" si="5"/>
        <v>40.648299098643278</v>
      </c>
    </row>
    <row r="382" spans="1:6" x14ac:dyDescent="0.3">
      <c r="D382" s="50" t="s">
        <v>370</v>
      </c>
      <c r="E382" s="51">
        <f>SUM(E383:E385)</f>
        <v>20986913333.009998</v>
      </c>
      <c r="F382" s="51">
        <f t="shared" si="5"/>
        <v>23.466976688779575</v>
      </c>
    </row>
    <row r="383" spans="1:6" x14ac:dyDescent="0.3">
      <c r="D383" s="27" t="s">
        <v>371</v>
      </c>
      <c r="E383" s="28">
        <v>19714977547.009998</v>
      </c>
      <c r="F383" s="28">
        <f t="shared" si="5"/>
        <v>22.044733838386787</v>
      </c>
    </row>
    <row r="384" spans="1:6" x14ac:dyDescent="0.3">
      <c r="D384" s="27" t="s">
        <v>372</v>
      </c>
      <c r="E384" s="28">
        <v>795784443</v>
      </c>
      <c r="F384" s="28">
        <f t="shared" si="5"/>
        <v>0.88982380004406636</v>
      </c>
    </row>
    <row r="385" spans="4:6" x14ac:dyDescent="0.3">
      <c r="D385" s="27" t="s">
        <v>373</v>
      </c>
      <c r="E385" s="28">
        <v>476151343</v>
      </c>
      <c r="F385" s="28">
        <f t="shared" si="5"/>
        <v>0.53241905034872072</v>
      </c>
    </row>
    <row r="386" spans="4:6" x14ac:dyDescent="0.3">
      <c r="D386" s="50" t="s">
        <v>374</v>
      </c>
      <c r="E386" s="51">
        <f>SUM(E387)</f>
        <v>4305367517.8199997</v>
      </c>
      <c r="F386" s="51">
        <f t="shared" si="5"/>
        <v>4.8141409636640526</v>
      </c>
    </row>
    <row r="387" spans="4:6" ht="26.4" x14ac:dyDescent="0.3">
      <c r="D387" s="27" t="s">
        <v>375</v>
      </c>
      <c r="E387" s="28">
        <v>4305367517.8199997</v>
      </c>
      <c r="F387" s="28">
        <f t="shared" si="5"/>
        <v>4.8141409636640526</v>
      </c>
    </row>
    <row r="388" spans="4:6" x14ac:dyDescent="0.3">
      <c r="D388" s="50" t="s">
        <v>376</v>
      </c>
      <c r="E388" s="51">
        <f>SUM(E389)</f>
        <v>419503663</v>
      </c>
      <c r="F388" s="51">
        <f t="shared" si="5"/>
        <v>0.46907720655587809</v>
      </c>
    </row>
    <row r="389" spans="4:6" ht="26.4" x14ac:dyDescent="0.3">
      <c r="D389" s="27" t="s">
        <v>376</v>
      </c>
      <c r="E389" s="28">
        <v>419503663</v>
      </c>
      <c r="F389" s="28">
        <f t="shared" si="5"/>
        <v>0.46907720655587809</v>
      </c>
    </row>
    <row r="390" spans="4:6" x14ac:dyDescent="0.3">
      <c r="D390" s="50" t="s">
        <v>377</v>
      </c>
      <c r="E390" s="51">
        <f>SUM(E391:E394)</f>
        <v>1341570821</v>
      </c>
      <c r="F390" s="51">
        <f t="shared" si="5"/>
        <v>1.5001067895599185</v>
      </c>
    </row>
    <row r="391" spans="4:6" x14ac:dyDescent="0.3">
      <c r="D391" s="27" t="s">
        <v>378</v>
      </c>
      <c r="E391" s="28">
        <v>614269449</v>
      </c>
      <c r="F391" s="28">
        <f t="shared" si="5"/>
        <v>0.68685883491210054</v>
      </c>
    </row>
    <row r="392" spans="4:6" ht="26.4" x14ac:dyDescent="0.3">
      <c r="D392" s="27" t="s">
        <v>379</v>
      </c>
      <c r="E392" s="28">
        <v>371955643</v>
      </c>
      <c r="F392" s="28">
        <f t="shared" si="5"/>
        <v>0.41591034684513695</v>
      </c>
    </row>
    <row r="393" spans="4:6" ht="26.4" x14ac:dyDescent="0.3">
      <c r="D393" s="27" t="s">
        <v>380</v>
      </c>
      <c r="E393" s="28">
        <v>25171879</v>
      </c>
      <c r="F393" s="28">
        <f t="shared" si="5"/>
        <v>2.8146487686527232E-2</v>
      </c>
    </row>
    <row r="394" spans="4:6" ht="26.4" x14ac:dyDescent="0.3">
      <c r="D394" s="27" t="s">
        <v>381</v>
      </c>
      <c r="E394" s="28">
        <v>330173850</v>
      </c>
      <c r="F394" s="28">
        <f t="shared" si="5"/>
        <v>0.36919112011615379</v>
      </c>
    </row>
    <row r="395" spans="4:6" ht="26.4" x14ac:dyDescent="0.3">
      <c r="D395" s="50" t="s">
        <v>382</v>
      </c>
      <c r="E395" s="51">
        <f>SUM(E396)</f>
        <v>232419055.05000001</v>
      </c>
      <c r="F395" s="51">
        <f t="shared" si="5"/>
        <v>0.25988445562920115</v>
      </c>
    </row>
    <row r="396" spans="4:6" x14ac:dyDescent="0.3">
      <c r="D396" s="27" t="s">
        <v>383</v>
      </c>
      <c r="E396" s="28">
        <v>232419055.05000001</v>
      </c>
      <c r="F396" s="28">
        <f t="shared" si="5"/>
        <v>0.25988445562920115</v>
      </c>
    </row>
    <row r="397" spans="4:6" ht="26.4" x14ac:dyDescent="0.3">
      <c r="D397" s="50" t="s">
        <v>384</v>
      </c>
      <c r="E397" s="51">
        <f>SUM(E398)</f>
        <v>233023325</v>
      </c>
      <c r="F397" s="51">
        <f t="shared" ref="F397:F460" si="6">+(E397/$E$11)*100</f>
        <v>0.26056013330534977</v>
      </c>
    </row>
    <row r="398" spans="4:6" ht="39.6" x14ac:dyDescent="0.3">
      <c r="D398" s="29" t="s">
        <v>385</v>
      </c>
      <c r="E398" s="28">
        <v>233023325</v>
      </c>
      <c r="F398" s="28">
        <f t="shared" si="6"/>
        <v>0.26056013330534977</v>
      </c>
    </row>
    <row r="399" spans="4:6" ht="26.4" x14ac:dyDescent="0.3">
      <c r="D399" s="50" t="s">
        <v>386</v>
      </c>
      <c r="E399" s="51">
        <f>SUM(E400)</f>
        <v>2184251794</v>
      </c>
      <c r="F399" s="51">
        <f t="shared" si="6"/>
        <v>2.4423689715057035</v>
      </c>
    </row>
    <row r="400" spans="4:6" ht="39.6" x14ac:dyDescent="0.3">
      <c r="D400" s="29" t="s">
        <v>387</v>
      </c>
      <c r="E400" s="28">
        <v>2184251794</v>
      </c>
      <c r="F400" s="28">
        <f t="shared" si="6"/>
        <v>2.4423689715057035</v>
      </c>
    </row>
    <row r="401" spans="4:6" x14ac:dyDescent="0.3">
      <c r="D401" s="50" t="s">
        <v>388</v>
      </c>
      <c r="E401" s="51">
        <f>SUM(E402:E403)</f>
        <v>6649410445</v>
      </c>
      <c r="F401" s="51">
        <f t="shared" si="6"/>
        <v>7.4351838896436009</v>
      </c>
    </row>
    <row r="402" spans="4:6" ht="26.4" x14ac:dyDescent="0.3">
      <c r="D402" s="31" t="s">
        <v>389</v>
      </c>
      <c r="E402" s="28">
        <v>3041333144</v>
      </c>
      <c r="F402" s="28">
        <f t="shared" si="6"/>
        <v>3.4007332503156857</v>
      </c>
    </row>
    <row r="403" spans="4:6" ht="52.8" x14ac:dyDescent="0.3">
      <c r="D403" s="29" t="s">
        <v>390</v>
      </c>
      <c r="E403" s="28">
        <v>3608077301</v>
      </c>
      <c r="F403" s="28">
        <f t="shared" si="6"/>
        <v>4.0344506393279147</v>
      </c>
    </row>
    <row r="404" spans="4:6" x14ac:dyDescent="0.3">
      <c r="D404" s="50" t="s">
        <v>391</v>
      </c>
      <c r="E404" s="51">
        <f>E405+E455+E462+E467+E483+E485+E487</f>
        <v>11253114802.390001</v>
      </c>
      <c r="F404" s="51">
        <f t="shared" si="6"/>
        <v>12.582916723084022</v>
      </c>
    </row>
    <row r="405" spans="4:6" ht="32.25" customHeight="1" x14ac:dyDescent="0.3">
      <c r="D405" s="50" t="s">
        <v>392</v>
      </c>
      <c r="E405" s="51">
        <f>SUM(E406:E454)</f>
        <v>7702018807.2800007</v>
      </c>
      <c r="F405" s="51">
        <f t="shared" si="6"/>
        <v>8.6121809786431811</v>
      </c>
    </row>
    <row r="406" spans="4:6" ht="26.4" x14ac:dyDescent="0.3">
      <c r="D406" s="34" t="s">
        <v>393</v>
      </c>
      <c r="E406" s="28">
        <v>1199996.53</v>
      </c>
      <c r="F406" s="28">
        <f t="shared" si="6"/>
        <v>1.3418023960595237E-3</v>
      </c>
    </row>
    <row r="407" spans="4:6" x14ac:dyDescent="0.3">
      <c r="D407" s="34" t="s">
        <v>394</v>
      </c>
      <c r="E407" s="28">
        <v>704702980.5</v>
      </c>
      <c r="F407" s="28">
        <f t="shared" si="6"/>
        <v>0.7879790683604625</v>
      </c>
    </row>
    <row r="408" spans="4:6" ht="26.4" x14ac:dyDescent="0.3">
      <c r="D408" s="31" t="s">
        <v>395</v>
      </c>
      <c r="E408" s="28">
        <v>519191975.5</v>
      </c>
      <c r="F408" s="28">
        <f t="shared" si="6"/>
        <v>0.58054587602913943</v>
      </c>
    </row>
    <row r="409" spans="4:6" ht="26.4" x14ac:dyDescent="0.3">
      <c r="D409" s="34" t="s">
        <v>396</v>
      </c>
      <c r="E409" s="28">
        <v>138345932.59999999</v>
      </c>
      <c r="F409" s="28">
        <f t="shared" si="6"/>
        <v>0.15469453386483489</v>
      </c>
    </row>
    <row r="410" spans="4:6" ht="26.4" x14ac:dyDescent="0.3">
      <c r="D410" s="34" t="s">
        <v>397</v>
      </c>
      <c r="E410" s="28">
        <v>41404505</v>
      </c>
      <c r="F410" s="28">
        <f t="shared" si="6"/>
        <v>4.629735389039711E-2</v>
      </c>
    </row>
    <row r="411" spans="4:6" ht="18" customHeight="1" x14ac:dyDescent="0.3">
      <c r="D411" s="34" t="s">
        <v>398</v>
      </c>
      <c r="E411" s="28">
        <v>19101370</v>
      </c>
      <c r="F411" s="28">
        <f t="shared" si="6"/>
        <v>2.1358615123678319E-2</v>
      </c>
    </row>
    <row r="412" spans="4:6" ht="26.4" x14ac:dyDescent="0.3">
      <c r="D412" s="34" t="s">
        <v>399</v>
      </c>
      <c r="E412" s="28">
        <v>2181846018</v>
      </c>
      <c r="F412" s="28">
        <f t="shared" si="6"/>
        <v>2.4396789003925958</v>
      </c>
    </row>
    <row r="413" spans="4:6" x14ac:dyDescent="0.3">
      <c r="D413" s="34" t="s">
        <v>400</v>
      </c>
      <c r="E413" s="28">
        <v>6967498</v>
      </c>
      <c r="F413" s="28">
        <f t="shared" si="6"/>
        <v>7.7908604543547632E-3</v>
      </c>
    </row>
    <row r="414" spans="4:6" x14ac:dyDescent="0.3">
      <c r="D414" s="34" t="s">
        <v>401</v>
      </c>
      <c r="E414" s="28">
        <v>32288763</v>
      </c>
      <c r="F414" s="28">
        <f t="shared" si="6"/>
        <v>3.6104387367851883E-2</v>
      </c>
    </row>
    <row r="415" spans="4:6" ht="26.4" x14ac:dyDescent="0.3">
      <c r="D415" s="34" t="s">
        <v>402</v>
      </c>
      <c r="E415" s="28">
        <v>14773381</v>
      </c>
      <c r="F415" s="28">
        <f t="shared" si="6"/>
        <v>1.6519179454377458E-2</v>
      </c>
    </row>
    <row r="416" spans="4:6" ht="26.4" x14ac:dyDescent="0.3">
      <c r="D416" s="31" t="s">
        <v>403</v>
      </c>
      <c r="E416" s="28">
        <v>8026017</v>
      </c>
      <c r="F416" s="28">
        <f t="shared" si="6"/>
        <v>8.9744666523447949E-3</v>
      </c>
    </row>
    <row r="417" spans="4:6" x14ac:dyDescent="0.3">
      <c r="D417" s="31" t="s">
        <v>404</v>
      </c>
      <c r="E417" s="32">
        <v>0</v>
      </c>
      <c r="F417" s="28">
        <v>1.3418023960595237E-3</v>
      </c>
    </row>
    <row r="418" spans="4:6" x14ac:dyDescent="0.3">
      <c r="D418" s="31" t="s">
        <v>405</v>
      </c>
      <c r="E418" s="28">
        <v>4988264</v>
      </c>
      <c r="F418" s="28">
        <f t="shared" si="6"/>
        <v>5.5777366184362751E-3</v>
      </c>
    </row>
    <row r="419" spans="4:6" x14ac:dyDescent="0.3">
      <c r="D419" s="31" t="s">
        <v>406</v>
      </c>
      <c r="E419" s="28">
        <v>11903660.15</v>
      </c>
      <c r="F419" s="28">
        <f t="shared" si="6"/>
        <v>1.331033824835166E-2</v>
      </c>
    </row>
    <row r="420" spans="4:6" x14ac:dyDescent="0.3">
      <c r="D420" s="31" t="s">
        <v>407</v>
      </c>
      <c r="E420" s="28">
        <v>56620666.460000001</v>
      </c>
      <c r="F420" s="28">
        <f t="shared" si="6"/>
        <v>6.3311638011582502E-2</v>
      </c>
    </row>
    <row r="421" spans="4:6" ht="26.4" x14ac:dyDescent="0.3">
      <c r="D421" s="31" t="s">
        <v>408</v>
      </c>
      <c r="E421" s="28">
        <v>7358600.25</v>
      </c>
      <c r="F421" s="28">
        <f t="shared" si="6"/>
        <v>8.2281799990656726E-3</v>
      </c>
    </row>
    <row r="422" spans="4:6" ht="18" customHeight="1" x14ac:dyDescent="0.3">
      <c r="D422" s="31" t="s">
        <v>409</v>
      </c>
      <c r="E422" s="28">
        <v>32113646</v>
      </c>
      <c r="F422" s="28">
        <f t="shared" si="6"/>
        <v>3.5908576459806378E-2</v>
      </c>
    </row>
    <row r="423" spans="4:6" ht="26.4" x14ac:dyDescent="0.3">
      <c r="D423" s="31" t="s">
        <v>410</v>
      </c>
      <c r="E423" s="28">
        <v>14931408.710000001</v>
      </c>
      <c r="F423" s="28">
        <f t="shared" si="6"/>
        <v>1.6695881598609328E-2</v>
      </c>
    </row>
    <row r="424" spans="4:6" ht="26.4" x14ac:dyDescent="0.3">
      <c r="D424" s="31" t="s">
        <v>411</v>
      </c>
      <c r="E424" s="28">
        <v>1076759</v>
      </c>
      <c r="F424" s="28">
        <f t="shared" si="6"/>
        <v>1.2040016533869948E-3</v>
      </c>
    </row>
    <row r="425" spans="4:6" x14ac:dyDescent="0.3">
      <c r="D425" s="31" t="s">
        <v>412</v>
      </c>
      <c r="E425" s="28">
        <v>108000000</v>
      </c>
      <c r="F425" s="28">
        <f t="shared" si="6"/>
        <v>0.12076256485044048</v>
      </c>
    </row>
    <row r="426" spans="4:6" ht="20.25" customHeight="1" x14ac:dyDescent="0.3">
      <c r="D426" s="34" t="s">
        <v>413</v>
      </c>
      <c r="E426" s="28">
        <v>96361731.120000005</v>
      </c>
      <c r="F426" s="28">
        <f t="shared" si="6"/>
        <v>0.10774897966184917</v>
      </c>
    </row>
    <row r="427" spans="4:6" ht="20.25" customHeight="1" x14ac:dyDescent="0.3">
      <c r="D427" s="34" t="s">
        <v>414</v>
      </c>
      <c r="E427" s="28">
        <v>131221492.51000001</v>
      </c>
      <c r="F427" s="28">
        <f t="shared" si="6"/>
        <v>0.14672818517602285</v>
      </c>
    </row>
    <row r="428" spans="4:6" ht="25.5" customHeight="1" x14ac:dyDescent="0.3">
      <c r="D428" s="34" t="s">
        <v>415</v>
      </c>
      <c r="E428" s="28">
        <v>95321598.170000002</v>
      </c>
      <c r="F428" s="28">
        <f t="shared" si="6"/>
        <v>0.10658593222826161</v>
      </c>
    </row>
    <row r="429" spans="4:6" ht="26.4" x14ac:dyDescent="0.3">
      <c r="D429" s="34" t="s">
        <v>416</v>
      </c>
      <c r="E429" s="28">
        <v>94628180.680000007</v>
      </c>
      <c r="F429" s="28">
        <f t="shared" si="6"/>
        <v>0.10581057227821945</v>
      </c>
    </row>
    <row r="430" spans="4:6" ht="18.75" customHeight="1" x14ac:dyDescent="0.3">
      <c r="D430" s="34" t="s">
        <v>417</v>
      </c>
      <c r="E430" s="28">
        <v>94790983.560000002</v>
      </c>
      <c r="F430" s="28">
        <f t="shared" si="6"/>
        <v>0.10599261388334759</v>
      </c>
    </row>
    <row r="431" spans="4:6" ht="38.25" customHeight="1" x14ac:dyDescent="0.3">
      <c r="D431" s="34" t="s">
        <v>418</v>
      </c>
      <c r="E431" s="28">
        <v>94882481.239999995</v>
      </c>
      <c r="F431" s="28">
        <f t="shared" si="6"/>
        <v>0.10609492401774262</v>
      </c>
    </row>
    <row r="432" spans="4:6" ht="25.5" customHeight="1" x14ac:dyDescent="0.3">
      <c r="D432" s="34" t="s">
        <v>419</v>
      </c>
      <c r="E432" s="28">
        <v>116551648.19</v>
      </c>
      <c r="F432" s="28">
        <f t="shared" si="6"/>
        <v>0.13032477752750554</v>
      </c>
    </row>
    <row r="433" spans="4:6" ht="26.4" x14ac:dyDescent="0.3">
      <c r="D433" s="34" t="s">
        <v>420</v>
      </c>
      <c r="E433" s="28">
        <v>94884163.430000007</v>
      </c>
      <c r="F433" s="28">
        <f t="shared" si="6"/>
        <v>0.10609680499532564</v>
      </c>
    </row>
    <row r="434" spans="4:6" ht="26.4" x14ac:dyDescent="0.3">
      <c r="D434" s="34" t="s">
        <v>421</v>
      </c>
      <c r="E434" s="28">
        <v>135763652.91</v>
      </c>
      <c r="F434" s="28">
        <f t="shared" si="6"/>
        <v>0.15180710128589414</v>
      </c>
    </row>
    <row r="435" spans="4:6" ht="33.75" customHeight="1" x14ac:dyDescent="0.3">
      <c r="D435" s="34" t="s">
        <v>422</v>
      </c>
      <c r="E435" s="28">
        <v>95960460.689999998</v>
      </c>
      <c r="F435" s="28">
        <f t="shared" si="6"/>
        <v>0.10730029034402103</v>
      </c>
    </row>
    <row r="436" spans="4:6" ht="26.4" x14ac:dyDescent="0.3">
      <c r="D436" s="34" t="s">
        <v>423</v>
      </c>
      <c r="E436" s="28">
        <v>94896075.540000007</v>
      </c>
      <c r="F436" s="28">
        <f t="shared" si="6"/>
        <v>0.1061101247819588</v>
      </c>
    </row>
    <row r="437" spans="4:6" ht="26.4" x14ac:dyDescent="0.3">
      <c r="D437" s="34" t="s">
        <v>424</v>
      </c>
      <c r="E437" s="28">
        <v>112633041.22</v>
      </c>
      <c r="F437" s="28">
        <f t="shared" si="6"/>
        <v>0.12594310133919062</v>
      </c>
    </row>
    <row r="438" spans="4:6" ht="26.4" x14ac:dyDescent="0.3">
      <c r="D438" s="34" t="s">
        <v>425</v>
      </c>
      <c r="E438" s="28">
        <v>100901812.48</v>
      </c>
      <c r="F438" s="28">
        <f t="shared" si="6"/>
        <v>0.11282557104762025</v>
      </c>
    </row>
    <row r="439" spans="4:6" ht="26.4" x14ac:dyDescent="0.3">
      <c r="D439" s="34" t="s">
        <v>426</v>
      </c>
      <c r="E439" s="28">
        <v>94598423.769999996</v>
      </c>
      <c r="F439" s="28">
        <f t="shared" si="6"/>
        <v>0.10577729893772292</v>
      </c>
    </row>
    <row r="440" spans="4:6" ht="26.4" x14ac:dyDescent="0.3">
      <c r="D440" s="34" t="s">
        <v>427</v>
      </c>
      <c r="E440" s="28">
        <v>157048335.46000001</v>
      </c>
      <c r="F440" s="28">
        <f t="shared" si="6"/>
        <v>0.17560703514483317</v>
      </c>
    </row>
    <row r="441" spans="4:6" ht="26.4" x14ac:dyDescent="0.3">
      <c r="D441" s="34" t="s">
        <v>428</v>
      </c>
      <c r="E441" s="28">
        <v>225459433.59</v>
      </c>
      <c r="F441" s="28">
        <f t="shared" si="6"/>
        <v>0.25210240250051813</v>
      </c>
    </row>
    <row r="442" spans="4:6" ht="26.4" x14ac:dyDescent="0.3">
      <c r="D442" s="34" t="s">
        <v>429</v>
      </c>
      <c r="E442" s="28">
        <v>145823799.31</v>
      </c>
      <c r="F442" s="28">
        <f t="shared" si="6"/>
        <v>0.16305607426769902</v>
      </c>
    </row>
    <row r="443" spans="4:6" ht="26.4" x14ac:dyDescent="0.3">
      <c r="D443" s="34" t="s">
        <v>430</v>
      </c>
      <c r="E443" s="28">
        <v>113235744.59999999</v>
      </c>
      <c r="F443" s="28">
        <f t="shared" si="6"/>
        <v>0.12661702732079089</v>
      </c>
    </row>
    <row r="444" spans="4:6" ht="26.4" x14ac:dyDescent="0.3">
      <c r="D444" s="34" t="s">
        <v>431</v>
      </c>
      <c r="E444" s="28">
        <v>136310382.47999999</v>
      </c>
      <c r="F444" s="28">
        <f t="shared" si="6"/>
        <v>0.15241843892619764</v>
      </c>
    </row>
    <row r="445" spans="4:6" ht="26.4" x14ac:dyDescent="0.3">
      <c r="D445" s="34" t="s">
        <v>432</v>
      </c>
      <c r="E445" s="28">
        <v>186298313.91999999</v>
      </c>
      <c r="F445" s="28">
        <f t="shared" si="6"/>
        <v>0.20831353903973815</v>
      </c>
    </row>
    <row r="446" spans="4:6" ht="26.4" x14ac:dyDescent="0.3">
      <c r="D446" s="34" t="s">
        <v>433</v>
      </c>
      <c r="E446" s="28">
        <v>100446318.39</v>
      </c>
      <c r="F446" s="28">
        <f t="shared" si="6"/>
        <v>0.11231625035704046</v>
      </c>
    </row>
    <row r="447" spans="4:6" ht="26.4" x14ac:dyDescent="0.3">
      <c r="D447" s="34" t="s">
        <v>434</v>
      </c>
      <c r="E447" s="28">
        <v>128550512.04000001</v>
      </c>
      <c r="F447" s="28">
        <f t="shared" si="6"/>
        <v>0.14374156987766512</v>
      </c>
    </row>
    <row r="448" spans="4:6" ht="26.4" x14ac:dyDescent="0.3">
      <c r="D448" s="34" t="s">
        <v>435</v>
      </c>
      <c r="E448" s="28">
        <v>332257517.07999998</v>
      </c>
      <c r="F448" s="28">
        <f t="shared" si="6"/>
        <v>0.37152101808722071</v>
      </c>
    </row>
    <row r="449" spans="4:6" ht="24.75" customHeight="1" x14ac:dyDescent="0.3">
      <c r="D449" s="34" t="s">
        <v>436</v>
      </c>
      <c r="E449" s="28">
        <v>127663458.51000001</v>
      </c>
      <c r="F449" s="28">
        <f t="shared" si="6"/>
        <v>0.14274969154949441</v>
      </c>
    </row>
    <row r="450" spans="4:6" ht="26.4" x14ac:dyDescent="0.3">
      <c r="D450" s="34" t="s">
        <v>437</v>
      </c>
      <c r="E450" s="28">
        <v>150717385.28999999</v>
      </c>
      <c r="F450" s="28">
        <f t="shared" si="6"/>
        <v>0.16852794458493009</v>
      </c>
    </row>
    <row r="451" spans="4:6" ht="26.4" x14ac:dyDescent="0.3">
      <c r="D451" s="34" t="s">
        <v>438</v>
      </c>
      <c r="E451" s="28">
        <v>529701703.39999998</v>
      </c>
      <c r="F451" s="28">
        <f t="shared" si="6"/>
        <v>0.59229755840954901</v>
      </c>
    </row>
    <row r="452" spans="4:6" ht="26.4" x14ac:dyDescent="0.3">
      <c r="D452" s="34" t="s">
        <v>439</v>
      </c>
      <c r="E452" s="28">
        <v>6666036</v>
      </c>
      <c r="F452" s="28">
        <f t="shared" si="6"/>
        <v>7.4537741180126941E-3</v>
      </c>
    </row>
    <row r="453" spans="4:6" ht="23.25" customHeight="1" x14ac:dyDescent="0.3">
      <c r="D453" s="34" t="s">
        <v>440</v>
      </c>
      <c r="E453" s="28">
        <v>2342680</v>
      </c>
      <c r="F453" s="28">
        <f t="shared" si="6"/>
        <v>2.6195189391095366E-3</v>
      </c>
    </row>
    <row r="454" spans="4:6" ht="27.75" customHeight="1" x14ac:dyDescent="0.3">
      <c r="D454" s="34" t="s">
        <v>441</v>
      </c>
      <c r="E454" s="28">
        <v>1260000</v>
      </c>
      <c r="F454" s="28">
        <f t="shared" si="6"/>
        <v>1.4088965899218056E-3</v>
      </c>
    </row>
    <row r="455" spans="4:6" ht="30.75" customHeight="1" x14ac:dyDescent="0.3">
      <c r="D455" s="50" t="s">
        <v>442</v>
      </c>
      <c r="E455" s="51">
        <f>SUM(E456:E461)</f>
        <v>3137819694.21</v>
      </c>
      <c r="F455" s="51">
        <f t="shared" si="6"/>
        <v>3.508621799176153</v>
      </c>
    </row>
    <row r="456" spans="4:6" ht="22.5" customHeight="1" x14ac:dyDescent="0.3">
      <c r="D456" s="34" t="s">
        <v>443</v>
      </c>
      <c r="E456" s="28">
        <v>47682053.640000001</v>
      </c>
      <c r="F456" s="28">
        <f t="shared" si="6"/>
        <v>5.331673236021002E-2</v>
      </c>
    </row>
    <row r="457" spans="4:6" ht="36" customHeight="1" x14ac:dyDescent="0.3">
      <c r="D457" s="34" t="s">
        <v>444</v>
      </c>
      <c r="E457" s="28">
        <v>436983.72</v>
      </c>
      <c r="F457" s="28">
        <f t="shared" si="6"/>
        <v>4.8862291504709937E-4</v>
      </c>
    </row>
    <row r="458" spans="4:6" ht="26.4" x14ac:dyDescent="0.3">
      <c r="D458" s="34" t="s">
        <v>445</v>
      </c>
      <c r="E458" s="28">
        <v>15098907</v>
      </c>
      <c r="F458" s="28">
        <f t="shared" si="6"/>
        <v>1.688317347924324E-2</v>
      </c>
    </row>
    <row r="459" spans="4:6" x14ac:dyDescent="0.3">
      <c r="D459" s="34" t="s">
        <v>446</v>
      </c>
      <c r="E459" s="28">
        <v>2713992</v>
      </c>
      <c r="F459" s="28">
        <f t="shared" si="6"/>
        <v>3.0347095824405251E-3</v>
      </c>
    </row>
    <row r="460" spans="4:6" ht="26.4" x14ac:dyDescent="0.3">
      <c r="D460" s="34" t="s">
        <v>447</v>
      </c>
      <c r="E460" s="28">
        <v>3068680627.8499999</v>
      </c>
      <c r="F460" s="28">
        <f t="shared" si="6"/>
        <v>3.4313124382039448</v>
      </c>
    </row>
    <row r="461" spans="4:6" ht="30" customHeight="1" x14ac:dyDescent="0.3">
      <c r="D461" s="34" t="s">
        <v>448</v>
      </c>
      <c r="E461" s="28">
        <v>3207130</v>
      </c>
      <c r="F461" s="28">
        <f t="shared" ref="F461:F517" si="7">+(E461/$E$11)*100</f>
        <v>3.5861226352666038E-3</v>
      </c>
    </row>
    <row r="462" spans="4:6" ht="35.25" customHeight="1" x14ac:dyDescent="0.3">
      <c r="D462" s="50" t="s">
        <v>449</v>
      </c>
      <c r="E462" s="59">
        <f>SUM(E463:E466)</f>
        <v>178635408.06999999</v>
      </c>
      <c r="F462" s="51">
        <f t="shared" si="7"/>
        <v>0.19974509307072477</v>
      </c>
    </row>
    <row r="463" spans="4:6" x14ac:dyDescent="0.3">
      <c r="D463" s="34" t="s">
        <v>450</v>
      </c>
      <c r="E463" s="28">
        <v>25414037</v>
      </c>
      <c r="F463" s="28">
        <f t="shared" si="7"/>
        <v>2.8417261956703646E-2</v>
      </c>
    </row>
    <row r="464" spans="4:6" x14ac:dyDescent="0.3">
      <c r="D464" s="34" t="s">
        <v>451</v>
      </c>
      <c r="E464" s="28">
        <v>4320000</v>
      </c>
      <c r="F464" s="28">
        <f t="shared" si="7"/>
        <v>4.8305025940176194E-3</v>
      </c>
    </row>
    <row r="465" spans="4:6" x14ac:dyDescent="0.3">
      <c r="D465" s="34" t="s">
        <v>452</v>
      </c>
      <c r="E465" s="28">
        <v>51678797.350000001</v>
      </c>
      <c r="F465" s="28">
        <f t="shared" si="7"/>
        <v>5.7785778855297662E-2</v>
      </c>
    </row>
    <row r="466" spans="4:6" x14ac:dyDescent="0.3">
      <c r="D466" s="34" t="s">
        <v>453</v>
      </c>
      <c r="E466" s="28">
        <v>97222573.719999999</v>
      </c>
      <c r="F466" s="28">
        <f t="shared" si="7"/>
        <v>0.10871154966470584</v>
      </c>
    </row>
    <row r="467" spans="4:6" ht="26.4" x14ac:dyDescent="0.3">
      <c r="D467" s="50" t="s">
        <v>454</v>
      </c>
      <c r="E467" s="51">
        <f>SUM(E468:E482)</f>
        <v>79883781.00999999</v>
      </c>
      <c r="F467" s="51">
        <f t="shared" si="7"/>
        <v>8.9323798932578802E-2</v>
      </c>
    </row>
    <row r="468" spans="4:6" ht="26.4" x14ac:dyDescent="0.3">
      <c r="D468" s="34" t="s">
        <v>455</v>
      </c>
      <c r="E468" s="28">
        <v>9910337</v>
      </c>
      <c r="F468" s="28">
        <f t="shared" si="7"/>
        <v>1.1081460320853888E-2</v>
      </c>
    </row>
    <row r="469" spans="4:6" ht="26.4" x14ac:dyDescent="0.3">
      <c r="D469" s="34" t="s">
        <v>456</v>
      </c>
      <c r="E469" s="28">
        <v>18868175</v>
      </c>
      <c r="F469" s="28">
        <f t="shared" si="7"/>
        <v>2.1097863028212593E-2</v>
      </c>
    </row>
    <row r="470" spans="4:6" ht="26.4" x14ac:dyDescent="0.3">
      <c r="D470" s="34" t="s">
        <v>457</v>
      </c>
      <c r="E470" s="28">
        <v>15066008</v>
      </c>
      <c r="F470" s="28">
        <f t="shared" si="7"/>
        <v>1.6846386742011624E-2</v>
      </c>
    </row>
    <row r="471" spans="4:6" ht="26.4" x14ac:dyDescent="0.3">
      <c r="D471" s="34" t="s">
        <v>458</v>
      </c>
      <c r="E471" s="28">
        <v>2590000</v>
      </c>
      <c r="F471" s="28">
        <f t="shared" si="7"/>
        <v>2.8960652126170452E-3</v>
      </c>
    </row>
    <row r="472" spans="4:6" ht="26.4" x14ac:dyDescent="0.3">
      <c r="D472" s="34" t="s">
        <v>459</v>
      </c>
      <c r="E472" s="28">
        <v>3089323.23</v>
      </c>
      <c r="F472" s="28">
        <f t="shared" si="7"/>
        <v>3.4543944158041415E-3</v>
      </c>
    </row>
    <row r="473" spans="4:6" ht="26.4" x14ac:dyDescent="0.3">
      <c r="D473" s="34" t="s">
        <v>460</v>
      </c>
      <c r="E473" s="28">
        <v>17000000</v>
      </c>
      <c r="F473" s="28">
        <f t="shared" si="7"/>
        <v>1.9008922244976745E-2</v>
      </c>
    </row>
    <row r="474" spans="4:6" ht="26.4" x14ac:dyDescent="0.3">
      <c r="D474" s="34" t="s">
        <v>461</v>
      </c>
      <c r="E474" s="28">
        <v>2216000</v>
      </c>
      <c r="F474" s="28">
        <f t="shared" si="7"/>
        <v>2.4778689232275567E-3</v>
      </c>
    </row>
    <row r="475" spans="4:6" ht="26.4" x14ac:dyDescent="0.3">
      <c r="D475" s="34" t="s">
        <v>462</v>
      </c>
      <c r="E475" s="28">
        <v>569458.78</v>
      </c>
      <c r="F475" s="28">
        <f t="shared" si="7"/>
        <v>6.3675280416113642E-4</v>
      </c>
    </row>
    <row r="476" spans="4:6" ht="26.4" x14ac:dyDescent="0.3">
      <c r="D476" s="34" t="s">
        <v>463</v>
      </c>
      <c r="E476" s="28">
        <v>1092000</v>
      </c>
      <c r="F476" s="28">
        <f t="shared" si="7"/>
        <v>1.2210437112655651E-3</v>
      </c>
    </row>
    <row r="477" spans="4:6" ht="26.4" x14ac:dyDescent="0.3">
      <c r="D477" s="34" t="s">
        <v>464</v>
      </c>
      <c r="E477" s="28">
        <v>500000</v>
      </c>
      <c r="F477" s="28">
        <f t="shared" si="7"/>
        <v>5.5908594838166895E-4</v>
      </c>
    </row>
    <row r="478" spans="4:6" ht="26.4" x14ac:dyDescent="0.3">
      <c r="D478" s="34" t="s">
        <v>465</v>
      </c>
      <c r="E478" s="28">
        <v>791264.2</v>
      </c>
      <c r="F478" s="28">
        <f t="shared" si="7"/>
        <v>8.8476939135492512E-4</v>
      </c>
    </row>
    <row r="479" spans="4:6" ht="26.4" x14ac:dyDescent="0.3">
      <c r="D479" s="34" t="s">
        <v>466</v>
      </c>
      <c r="E479" s="28">
        <v>4388291.8</v>
      </c>
      <c r="F479" s="28">
        <f t="shared" si="7"/>
        <v>4.9068645655570026E-3</v>
      </c>
    </row>
    <row r="480" spans="4:6" x14ac:dyDescent="0.3">
      <c r="D480" s="34" t="s">
        <v>467</v>
      </c>
      <c r="E480" s="28">
        <v>1417816</v>
      </c>
      <c r="F480" s="28">
        <f t="shared" si="7"/>
        <v>1.5853620059814086E-3</v>
      </c>
    </row>
    <row r="481" spans="4:6" ht="26.4" x14ac:dyDescent="0.3">
      <c r="D481" s="34" t="s">
        <v>468</v>
      </c>
      <c r="E481" s="28">
        <v>1500000</v>
      </c>
      <c r="F481" s="28">
        <f t="shared" si="7"/>
        <v>1.6772578451450069E-3</v>
      </c>
    </row>
    <row r="482" spans="4:6" ht="26.4" x14ac:dyDescent="0.3">
      <c r="D482" s="34" t="s">
        <v>469</v>
      </c>
      <c r="E482" s="28">
        <v>885107</v>
      </c>
      <c r="F482" s="28">
        <f t="shared" si="7"/>
        <v>9.8970177302850769E-4</v>
      </c>
    </row>
    <row r="483" spans="4:6" ht="26.4" x14ac:dyDescent="0.3">
      <c r="D483" s="50" t="s">
        <v>470</v>
      </c>
      <c r="E483" s="59">
        <f>SUM(E484)</f>
        <v>72235000</v>
      </c>
      <c r="F483" s="51">
        <f t="shared" si="7"/>
        <v>8.0771146962699714E-2</v>
      </c>
    </row>
    <row r="484" spans="4:6" ht="26.4" x14ac:dyDescent="0.3">
      <c r="D484" s="34" t="s">
        <v>471</v>
      </c>
      <c r="E484" s="28">
        <v>72235000</v>
      </c>
      <c r="F484" s="28">
        <f t="shared" si="7"/>
        <v>8.0771146962699714E-2</v>
      </c>
    </row>
    <row r="485" spans="4:6" ht="32.25" customHeight="1" x14ac:dyDescent="0.3">
      <c r="D485" s="50" t="s">
        <v>472</v>
      </c>
      <c r="E485" s="59">
        <f>SUM(E486)</f>
        <v>1845769.76</v>
      </c>
      <c r="F485" s="51">
        <f t="shared" si="7"/>
        <v>2.0638878735276113E-3</v>
      </c>
    </row>
    <row r="486" spans="4:6" x14ac:dyDescent="0.3">
      <c r="D486" s="34" t="s">
        <v>473</v>
      </c>
      <c r="E486" s="28">
        <v>1845769.76</v>
      </c>
      <c r="F486" s="28">
        <f t="shared" si="7"/>
        <v>2.0638878735276113E-3</v>
      </c>
    </row>
    <row r="487" spans="4:6" ht="35.25" customHeight="1" x14ac:dyDescent="0.3">
      <c r="D487" s="50" t="s">
        <v>474</v>
      </c>
      <c r="E487" s="59">
        <f>SUM(E488:E493)</f>
        <v>80676342.060000002</v>
      </c>
      <c r="F487" s="51">
        <f t="shared" si="7"/>
        <v>9.0210018425158051E-2</v>
      </c>
    </row>
    <row r="488" spans="4:6" ht="26.4" x14ac:dyDescent="0.3">
      <c r="D488" s="34" t="s">
        <v>475</v>
      </c>
      <c r="E488" s="28">
        <v>2090074</v>
      </c>
      <c r="F488" s="28">
        <f t="shared" si="7"/>
        <v>2.3370620089557368E-3</v>
      </c>
    </row>
    <row r="489" spans="4:6" ht="26.4" x14ac:dyDescent="0.3">
      <c r="D489" s="34" t="s">
        <v>476</v>
      </c>
      <c r="E489" s="28">
        <v>31141066.260000002</v>
      </c>
      <c r="F489" s="28">
        <f t="shared" si="7"/>
        <v>3.4821065127176989E-2</v>
      </c>
    </row>
    <row r="490" spans="4:6" ht="26.4" x14ac:dyDescent="0.3">
      <c r="D490" s="34" t="s">
        <v>477</v>
      </c>
      <c r="E490" s="28">
        <v>3000000</v>
      </c>
      <c r="F490" s="28">
        <f t="shared" si="7"/>
        <v>3.3545156902900137E-3</v>
      </c>
    </row>
    <row r="491" spans="4:6" ht="26.4" x14ac:dyDescent="0.3">
      <c r="D491" s="34" t="s">
        <v>478</v>
      </c>
      <c r="E491" s="28">
        <v>949600</v>
      </c>
      <c r="F491" s="28">
        <f t="shared" si="7"/>
        <v>1.0618160331664656E-3</v>
      </c>
    </row>
    <row r="492" spans="4:6" ht="26.4" x14ac:dyDescent="0.3">
      <c r="D492" s="34" t="s">
        <v>479</v>
      </c>
      <c r="E492" s="28">
        <v>42357414.799999997</v>
      </c>
      <c r="F492" s="28">
        <f t="shared" si="7"/>
        <v>4.736287084890748E-2</v>
      </c>
    </row>
    <row r="493" spans="4:6" ht="26.4" x14ac:dyDescent="0.3">
      <c r="D493" s="34" t="s">
        <v>480</v>
      </c>
      <c r="E493" s="28">
        <v>1138187</v>
      </c>
      <c r="F493" s="28">
        <f t="shared" si="7"/>
        <v>1.2726887166613734E-3</v>
      </c>
    </row>
    <row r="494" spans="4:6" x14ac:dyDescent="0.3">
      <c r="D494" s="50" t="s">
        <v>481</v>
      </c>
      <c r="E494" s="51">
        <f>SUM(E495:E509)</f>
        <v>571710716.08999991</v>
      </c>
      <c r="F494" s="51">
        <f t="shared" si="7"/>
        <v>0.63927085581028131</v>
      </c>
    </row>
    <row r="495" spans="4:6" ht="26.4" x14ac:dyDescent="0.3">
      <c r="D495" s="34" t="s">
        <v>482</v>
      </c>
      <c r="E495" s="41">
        <v>136105037.75999999</v>
      </c>
      <c r="F495" s="28">
        <f t="shared" si="7"/>
        <v>0.15218882823114491</v>
      </c>
    </row>
    <row r="496" spans="4:6" ht="26.4" x14ac:dyDescent="0.3">
      <c r="D496" s="34" t="s">
        <v>483</v>
      </c>
      <c r="E496" s="41">
        <v>112827888</v>
      </c>
      <c r="F496" s="28">
        <f t="shared" si="7"/>
        <v>0.12616097353276146</v>
      </c>
    </row>
    <row r="497" spans="4:6" ht="26.4" x14ac:dyDescent="0.3">
      <c r="D497" s="34" t="s">
        <v>484</v>
      </c>
      <c r="E497" s="41">
        <v>4189528.19</v>
      </c>
      <c r="F497" s="28">
        <f t="shared" si="7"/>
        <v>4.6846126827557741E-3</v>
      </c>
    </row>
    <row r="498" spans="4:6" ht="26.4" x14ac:dyDescent="0.3">
      <c r="D498" s="34" t="s">
        <v>485</v>
      </c>
      <c r="E498" s="41">
        <v>234317.48</v>
      </c>
      <c r="F498" s="28">
        <f t="shared" si="7"/>
        <v>2.6200722105640552E-4</v>
      </c>
    </row>
    <row r="499" spans="4:6" ht="26.4" x14ac:dyDescent="0.3">
      <c r="D499" s="34" t="s">
        <v>486</v>
      </c>
      <c r="E499" s="41">
        <v>33524866</v>
      </c>
      <c r="F499" s="28">
        <f t="shared" si="7"/>
        <v>3.7486563003956738E-2</v>
      </c>
    </row>
    <row r="500" spans="4:6" ht="26.4" x14ac:dyDescent="0.3">
      <c r="D500" s="34" t="s">
        <v>487</v>
      </c>
      <c r="E500" s="41">
        <v>11691020.93</v>
      </c>
      <c r="F500" s="28">
        <f t="shared" si="7"/>
        <v>1.3072571048397983E-2</v>
      </c>
    </row>
    <row r="501" spans="4:6" ht="26.4" x14ac:dyDescent="0.3">
      <c r="D501" s="34" t="s">
        <v>488</v>
      </c>
      <c r="E501" s="41">
        <v>12080501.560000001</v>
      </c>
      <c r="F501" s="28">
        <f t="shared" si="7"/>
        <v>1.3508077343197663E-2</v>
      </c>
    </row>
    <row r="502" spans="4:6" ht="26.4" x14ac:dyDescent="0.3">
      <c r="D502" s="34" t="s">
        <v>489</v>
      </c>
      <c r="E502" s="41">
        <v>286923</v>
      </c>
      <c r="F502" s="28">
        <f t="shared" si="7"/>
        <v>3.2082923513502719E-4</v>
      </c>
    </row>
    <row r="503" spans="4:6" ht="26.4" x14ac:dyDescent="0.3">
      <c r="D503" s="31" t="s">
        <v>490</v>
      </c>
      <c r="E503" s="41">
        <v>78872758</v>
      </c>
      <c r="F503" s="28">
        <f t="shared" si="7"/>
        <v>8.8193301415815731E-2</v>
      </c>
    </row>
    <row r="504" spans="4:6" ht="26.4" x14ac:dyDescent="0.3">
      <c r="D504" s="31" t="s">
        <v>491</v>
      </c>
      <c r="E504" s="41">
        <v>97351772</v>
      </c>
      <c r="F504" s="28">
        <f t="shared" si="7"/>
        <v>0.108856015550512</v>
      </c>
    </row>
    <row r="505" spans="4:6" ht="26.4" x14ac:dyDescent="0.3">
      <c r="D505" s="31" t="s">
        <v>492</v>
      </c>
      <c r="E505" s="41">
        <v>4448027</v>
      </c>
      <c r="F505" s="28">
        <f t="shared" si="7"/>
        <v>4.9736587874445399E-3</v>
      </c>
    </row>
    <row r="506" spans="4:6" ht="26.4" x14ac:dyDescent="0.3">
      <c r="D506" s="31" t="s">
        <v>493</v>
      </c>
      <c r="E506" s="41">
        <v>56015.17</v>
      </c>
      <c r="F506" s="28">
        <f t="shared" si="7"/>
        <v>6.2634588886420825E-5</v>
      </c>
    </row>
    <row r="507" spans="4:6" ht="26.4" x14ac:dyDescent="0.3">
      <c r="D507" s="31" t="s">
        <v>494</v>
      </c>
      <c r="E507" s="41">
        <v>79134850</v>
      </c>
      <c r="F507" s="28">
        <f t="shared" si="7"/>
        <v>8.8486365324582233E-2</v>
      </c>
    </row>
    <row r="508" spans="4:6" ht="26.4" x14ac:dyDescent="0.3">
      <c r="D508" s="31" t="s">
        <v>495</v>
      </c>
      <c r="E508" s="41">
        <v>907211</v>
      </c>
      <c r="F508" s="28">
        <f t="shared" si="7"/>
        <v>1.0144178446345644E-3</v>
      </c>
    </row>
    <row r="509" spans="4:6" ht="26.4" x14ac:dyDescent="0.3">
      <c r="D509" s="31" t="s">
        <v>496</v>
      </c>
      <c r="E509" s="41">
        <v>0</v>
      </c>
      <c r="F509" s="41">
        <v>0</v>
      </c>
    </row>
    <row r="510" spans="4:6" x14ac:dyDescent="0.3">
      <c r="D510" s="50" t="s">
        <v>497</v>
      </c>
      <c r="E510" s="51">
        <f>SUM(E511:E518)</f>
        <v>29786447.789999999</v>
      </c>
      <c r="F510" s="51">
        <f t="shared" si="7"/>
        <v>3.3306368823186432E-2</v>
      </c>
    </row>
    <row r="511" spans="4:6" x14ac:dyDescent="0.3">
      <c r="D511" s="31" t="s">
        <v>498</v>
      </c>
      <c r="E511" s="36">
        <v>-4194.83</v>
      </c>
      <c r="F511" s="36">
        <f t="shared" si="7"/>
        <v>-4.6905410176997528E-6</v>
      </c>
    </row>
    <row r="512" spans="4:6" ht="26.4" x14ac:dyDescent="0.3">
      <c r="D512" s="31" t="s">
        <v>499</v>
      </c>
      <c r="E512" s="36">
        <v>303164</v>
      </c>
      <c r="F512" s="28">
        <f t="shared" si="7"/>
        <v>3.3898946491036058E-4</v>
      </c>
    </row>
    <row r="513" spans="4:6" x14ac:dyDescent="0.3">
      <c r="D513" s="31" t="s">
        <v>500</v>
      </c>
      <c r="E513" s="36">
        <v>-93528.31</v>
      </c>
      <c r="F513" s="36">
        <f t="shared" si="7"/>
        <v>-1.0458072779376946E-4</v>
      </c>
    </row>
    <row r="514" spans="4:6" ht="26.4" x14ac:dyDescent="0.3">
      <c r="D514" s="31" t="s">
        <v>501</v>
      </c>
      <c r="E514" s="36">
        <v>27364094.120000001</v>
      </c>
      <c r="F514" s="28">
        <f t="shared" si="7"/>
        <v>3.0597761025370904E-2</v>
      </c>
    </row>
    <row r="515" spans="4:6" ht="26.4" x14ac:dyDescent="0.3">
      <c r="D515" s="31" t="s">
        <v>502</v>
      </c>
      <c r="E515" s="36">
        <v>38540</v>
      </c>
      <c r="F515" s="28">
        <f t="shared" si="7"/>
        <v>4.3094344901259047E-5</v>
      </c>
    </row>
    <row r="516" spans="4:6" x14ac:dyDescent="0.3">
      <c r="D516" s="31" t="s">
        <v>503</v>
      </c>
      <c r="E516" s="36">
        <v>2162177.2400000002</v>
      </c>
      <c r="F516" s="28">
        <f t="shared" si="7"/>
        <v>2.4176858255893193E-3</v>
      </c>
    </row>
    <row r="517" spans="4:6" ht="26.4" x14ac:dyDescent="0.3">
      <c r="D517" s="31" t="s">
        <v>504</v>
      </c>
      <c r="E517" s="36">
        <v>16195.57</v>
      </c>
      <c r="F517" s="28">
        <f t="shared" si="7"/>
        <v>1.8109431226063412E-5</v>
      </c>
    </row>
    <row r="518" spans="4:6" ht="26.4" x14ac:dyDescent="0.3">
      <c r="D518" s="31" t="s">
        <v>505</v>
      </c>
      <c r="E518" s="41">
        <v>0</v>
      </c>
      <c r="F518" s="41">
        <v>0</v>
      </c>
    </row>
    <row r="519" spans="4:6" x14ac:dyDescent="0.3">
      <c r="D519" s="21"/>
      <c r="F519" s="2"/>
    </row>
    <row r="520" spans="4:6" x14ac:dyDescent="0.3">
      <c r="D520" s="22"/>
      <c r="F520" s="23"/>
    </row>
    <row r="521" spans="4:6" x14ac:dyDescent="0.3">
      <c r="D521" s="22"/>
      <c r="F521" s="23"/>
    </row>
    <row r="522" spans="4:6" x14ac:dyDescent="0.3">
      <c r="F522" s="24"/>
    </row>
    <row r="523" spans="4:6" x14ac:dyDescent="0.3">
      <c r="D523" s="25"/>
      <c r="F523" s="24"/>
    </row>
  </sheetData>
  <mergeCells count="7">
    <mergeCell ref="D2:F2"/>
    <mergeCell ref="D3:F3"/>
    <mergeCell ref="D4:F4"/>
    <mergeCell ref="D6:F6"/>
    <mergeCell ref="D9:D10"/>
    <mergeCell ref="F9:F10"/>
    <mergeCell ref="E9:E10"/>
  </mergeCells>
  <conditionalFormatting sqref="C256:C257">
    <cfRule type="duplicateValues" dxfId="1" priority="2" stopIfTrue="1"/>
  </conditionalFormatting>
  <conditionalFormatting sqref="C259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17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 CUARTO TRIM 2022</vt:lpstr>
      <vt:lpstr>'EAD CUARTO TRIM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YADI</cp:lastModifiedBy>
  <cp:lastPrinted>2023-02-14T06:12:52Z</cp:lastPrinted>
  <dcterms:created xsi:type="dcterms:W3CDTF">2023-02-13T21:42:08Z</dcterms:created>
  <dcterms:modified xsi:type="dcterms:W3CDTF">2023-02-14T06:12:55Z</dcterms:modified>
</cp:coreProperties>
</file>